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400" windowHeight="7935"/>
  </bookViews>
  <sheets>
    <sheet name="MART 2018 " sheetId="1" r:id="rId1"/>
  </sheets>
  <definedNames>
    <definedName name="_xlnm.Print_Area" localSheetId="0">'MART 2018 '!$A$2:$K$78</definedName>
  </definedNames>
  <calcPr calcId="145621"/>
</workbook>
</file>

<file path=xl/calcChain.xml><?xml version="1.0" encoding="utf-8"?>
<calcChain xmlns="http://schemas.openxmlformats.org/spreadsheetml/2006/main">
  <c r="M15" i="1" l="1"/>
  <c r="N15" i="1" s="1"/>
  <c r="N14" i="1"/>
  <c r="M14" i="1"/>
  <c r="L14" i="1"/>
  <c r="M13" i="1"/>
  <c r="L13" i="1"/>
  <c r="B15" i="1"/>
  <c r="B14" i="1"/>
  <c r="B13" i="1"/>
  <c r="K13" i="1" s="1"/>
  <c r="L15" i="1" l="1"/>
  <c r="C14" i="1"/>
  <c r="D14" i="1" s="1"/>
  <c r="E14" i="1" s="1"/>
  <c r="F14" i="1" s="1"/>
  <c r="C15" i="1"/>
  <c r="D15" i="1" s="1"/>
  <c r="E15" i="1" s="1"/>
  <c r="F15" i="1" s="1"/>
  <c r="G15" i="1" s="1"/>
  <c r="H15" i="1" s="1"/>
  <c r="I15" i="1" s="1"/>
  <c r="J15" i="1" s="1"/>
  <c r="K14" i="1" l="1"/>
  <c r="K15" i="1"/>
  <c r="M70" i="1" l="1"/>
  <c r="L70" i="1" s="1"/>
  <c r="B70" i="1"/>
  <c r="M69" i="1"/>
  <c r="L69" i="1" s="1"/>
  <c r="B69" i="1"/>
  <c r="M68" i="1"/>
  <c r="L68" i="1" s="1"/>
  <c r="M63" i="1"/>
  <c r="L63" i="1" s="1"/>
  <c r="B63" i="1"/>
  <c r="M62" i="1"/>
  <c r="L62" i="1" s="1"/>
  <c r="B62" i="1"/>
  <c r="M61" i="1"/>
  <c r="B61" i="1" s="1"/>
  <c r="K61" i="1" s="1"/>
  <c r="M56" i="1"/>
  <c r="L56" i="1" s="1"/>
  <c r="B56" i="1"/>
  <c r="M55" i="1"/>
  <c r="B55" i="1"/>
  <c r="M54" i="1"/>
  <c r="L54" i="1" s="1"/>
  <c r="M49" i="1"/>
  <c r="L49" i="1" s="1"/>
  <c r="B49" i="1"/>
  <c r="M48" i="1"/>
  <c r="L48" i="1"/>
  <c r="B48" i="1"/>
  <c r="M47" i="1"/>
  <c r="B47" i="1" s="1"/>
  <c r="K47" i="1" s="1"/>
  <c r="M42" i="1"/>
  <c r="B42" i="1"/>
  <c r="M41" i="1"/>
  <c r="L41" i="1" s="1"/>
  <c r="B41" i="1"/>
  <c r="M40" i="1"/>
  <c r="B40" i="1" s="1"/>
  <c r="K40" i="1" s="1"/>
  <c r="M35" i="1"/>
  <c r="L35" i="1" s="1"/>
  <c r="B35" i="1"/>
  <c r="M34" i="1"/>
  <c r="B34" i="1"/>
  <c r="M33" i="1"/>
  <c r="B33" i="1" s="1"/>
  <c r="K33" i="1" s="1"/>
  <c r="M28" i="1"/>
  <c r="L28" i="1" s="1"/>
  <c r="B28" i="1"/>
  <c r="M27" i="1"/>
  <c r="L27" i="1" s="1"/>
  <c r="B27" i="1"/>
  <c r="M26" i="1"/>
  <c r="B26" i="1" s="1"/>
  <c r="K26" i="1" s="1"/>
  <c r="O21" i="1" s="1"/>
  <c r="M21" i="1"/>
  <c r="L21" i="1" s="1"/>
  <c r="B21" i="1"/>
  <c r="M20" i="1"/>
  <c r="L20" i="1" s="1"/>
  <c r="B20" i="1"/>
  <c r="M19" i="1"/>
  <c r="L19" i="1" s="1"/>
  <c r="B19" i="1"/>
  <c r="K19" i="1" s="1"/>
  <c r="M9" i="1"/>
  <c r="L9" i="1" s="1"/>
  <c r="B9" i="1"/>
  <c r="M8" i="1"/>
  <c r="B8" i="1"/>
  <c r="M7" i="1"/>
  <c r="B7" i="1" s="1"/>
  <c r="K7" i="1" s="1"/>
  <c r="N55" i="1" l="1"/>
  <c r="C55" i="1" s="1"/>
  <c r="D55" i="1" s="1"/>
  <c r="E55" i="1" s="1"/>
  <c r="F55" i="1" s="1"/>
  <c r="N42" i="1"/>
  <c r="C42" i="1" s="1"/>
  <c r="D42" i="1" s="1"/>
  <c r="E42" i="1" s="1"/>
  <c r="F42" i="1" s="1"/>
  <c r="G42" i="1" s="1"/>
  <c r="H42" i="1" s="1"/>
  <c r="I42" i="1" s="1"/>
  <c r="J42" i="1" s="1"/>
  <c r="L47" i="1"/>
  <c r="N34" i="1"/>
  <c r="C34" i="1" s="1"/>
  <c r="D34" i="1" s="1"/>
  <c r="E34" i="1" s="1"/>
  <c r="F34" i="1" s="1"/>
  <c r="L33" i="1"/>
  <c r="N35" i="1"/>
  <c r="C35" i="1" s="1"/>
  <c r="D35" i="1" s="1"/>
  <c r="E35" i="1" s="1"/>
  <c r="F35" i="1" s="1"/>
  <c r="G35" i="1" s="1"/>
  <c r="H35" i="1" s="1"/>
  <c r="I35" i="1" s="1"/>
  <c r="J35" i="1" s="1"/>
  <c r="N8" i="1"/>
  <c r="C8" i="1" s="1"/>
  <c r="D8" i="1" s="1"/>
  <c r="E8" i="1" s="1"/>
  <c r="F8" i="1" s="1"/>
  <c r="L7" i="1"/>
  <c r="N9" i="1"/>
  <c r="C9" i="1" s="1"/>
  <c r="D9" i="1" s="1"/>
  <c r="E9" i="1" s="1"/>
  <c r="F9" i="1" s="1"/>
  <c r="G9" i="1" s="1"/>
  <c r="H9" i="1" s="1"/>
  <c r="I9" i="1" s="1"/>
  <c r="J9" i="1" s="1"/>
  <c r="L26" i="1"/>
  <c r="N27" i="1"/>
  <c r="C27" i="1" s="1"/>
  <c r="D27" i="1" s="1"/>
  <c r="E27" i="1" s="1"/>
  <c r="F27" i="1" s="1"/>
  <c r="L61" i="1"/>
  <c r="N62" i="1"/>
  <c r="C62" i="1" s="1"/>
  <c r="N28" i="1"/>
  <c r="C28" i="1" s="1"/>
  <c r="D28" i="1" s="1"/>
  <c r="E28" i="1" s="1"/>
  <c r="F28" i="1" s="1"/>
  <c r="G28" i="1" s="1"/>
  <c r="H28" i="1" s="1"/>
  <c r="I28" i="1" s="1"/>
  <c r="J28" i="1" s="1"/>
  <c r="L42" i="1"/>
  <c r="N70" i="1"/>
  <c r="C70" i="1" s="1"/>
  <c r="D70" i="1" s="1"/>
  <c r="E70" i="1" s="1"/>
  <c r="F70" i="1" s="1"/>
  <c r="G70" i="1" s="1"/>
  <c r="H70" i="1" s="1"/>
  <c r="I70" i="1" s="1"/>
  <c r="J70" i="1" s="1"/>
  <c r="D62" i="1"/>
  <c r="E62" i="1" s="1"/>
  <c r="F62" i="1" s="1"/>
  <c r="N63" i="1"/>
  <c r="C63" i="1" s="1"/>
  <c r="D63" i="1" s="1"/>
  <c r="E63" i="1" s="1"/>
  <c r="F63" i="1" s="1"/>
  <c r="G63" i="1" s="1"/>
  <c r="H63" i="1" s="1"/>
  <c r="I63" i="1" s="1"/>
  <c r="J63" i="1" s="1"/>
  <c r="B68" i="1"/>
  <c r="K68" i="1" s="1"/>
  <c r="N69" i="1"/>
  <c r="C69" i="1" s="1"/>
  <c r="D69" i="1" s="1"/>
  <c r="E69" i="1" s="1"/>
  <c r="F69" i="1" s="1"/>
  <c r="K55" i="1"/>
  <c r="N56" i="1"/>
  <c r="C56" i="1" s="1"/>
  <c r="D56" i="1" s="1"/>
  <c r="E56" i="1" s="1"/>
  <c r="F56" i="1" s="1"/>
  <c r="G56" i="1" s="1"/>
  <c r="H56" i="1" s="1"/>
  <c r="I56" i="1" s="1"/>
  <c r="J56" i="1" s="1"/>
  <c r="N48" i="1"/>
  <c r="C48" i="1" s="1"/>
  <c r="D48" i="1" s="1"/>
  <c r="E48" i="1" s="1"/>
  <c r="F48" i="1" s="1"/>
  <c r="N49" i="1"/>
  <c r="C49" i="1" s="1"/>
  <c r="D49" i="1" s="1"/>
  <c r="E49" i="1" s="1"/>
  <c r="F49" i="1" s="1"/>
  <c r="G49" i="1" s="1"/>
  <c r="H49" i="1" s="1"/>
  <c r="I49" i="1" s="1"/>
  <c r="J49" i="1" s="1"/>
  <c r="N41" i="1"/>
  <c r="C41" i="1" s="1"/>
  <c r="D41" i="1" s="1"/>
  <c r="E41" i="1" s="1"/>
  <c r="F41" i="1" s="1"/>
  <c r="B54" i="1"/>
  <c r="K54" i="1" s="1"/>
  <c r="L40" i="1"/>
  <c r="L55" i="1"/>
  <c r="L34" i="1"/>
  <c r="K35" i="1"/>
  <c r="N20" i="1"/>
  <c r="C20" i="1" s="1"/>
  <c r="D20" i="1" s="1"/>
  <c r="E20" i="1" s="1"/>
  <c r="F20" i="1" s="1"/>
  <c r="L8" i="1"/>
  <c r="N21" i="1"/>
  <c r="C21" i="1" s="1"/>
  <c r="D21" i="1" s="1"/>
  <c r="E21" i="1" s="1"/>
  <c r="F21" i="1" s="1"/>
  <c r="G21" i="1" s="1"/>
  <c r="H21" i="1" s="1"/>
  <c r="I21" i="1" s="1"/>
  <c r="J21" i="1" s="1"/>
  <c r="K42" i="1" l="1"/>
  <c r="K62" i="1"/>
  <c r="K41" i="1"/>
  <c r="K27" i="1"/>
  <c r="K28" i="1"/>
  <c r="K9" i="1"/>
  <c r="K49" i="1"/>
  <c r="K63" i="1"/>
  <c r="K70" i="1"/>
  <c r="K69" i="1"/>
  <c r="K56" i="1"/>
  <c r="K48" i="1"/>
  <c r="K34" i="1"/>
  <c r="K20" i="1"/>
  <c r="K8" i="1"/>
  <c r="K21" i="1"/>
</calcChain>
</file>

<file path=xl/sharedStrings.xml><?xml version="1.0" encoding="utf-8"?>
<sst xmlns="http://schemas.openxmlformats.org/spreadsheetml/2006/main" count="150" uniqueCount="33">
  <si>
    <t>PEŞİN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</si>
  <si>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</si>
  <si>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</si>
  <si>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</si>
  <si>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</si>
  <si>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</si>
  <si>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</si>
  <si>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</si>
  <si>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</si>
  <si>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TOPLAM</t>
  </si>
  <si>
    <t>PLAN 1</t>
  </si>
  <si>
    <t>PLAN 2</t>
  </si>
  <si>
    <t>KDV oranı %8'dir.</t>
  </si>
  <si>
    <t>Tamamının peşin ödendiği durumlarda ve peşinat ödemelerinde kredi kartı ile ödeme yapılırsa %1 komisyon alınır.</t>
  </si>
  <si>
    <t>Okulumuzda geçerli olan kredi kartları : Maximum kart, Bonus card, World card, Cardfinans, Axess card (ve diğer akbank kartları)</t>
  </si>
  <si>
    <t>Banka ile kredili mevduat hesabı (KMH) anlaşması yapılması durumunda banka, gelir belgesi, ikametgah belgesi ve nüfus cüzdanı kopyası</t>
  </si>
  <si>
    <t>isteyebilir.</t>
  </si>
  <si>
    <t>paraf card ve advantage card'dır.</t>
  </si>
  <si>
    <t>MEVCUT YURTLAR 4 KİŞİLİK ODA KİŞİ BAŞI İLAN EDİLEN ÜCRET 8.635 TL + KDV</t>
  </si>
  <si>
    <t>MEVCUT YURTLAR 2 KİŞİLİK ODA KİŞİ BAŞI İLAN EDİLEN ÜCRET 15.620 TL + KDV</t>
  </si>
  <si>
    <t>MEVCUT YURTLAR 1 KİŞİLİK ODA KİŞİ BAŞI İLAN EDİLEN ÜCRET 26.620 TL + KDV</t>
  </si>
  <si>
    <t>MEVCUT YURTLAR  ZEMİN KAT 4 KİŞİLİK ODA KİŞİ BAŞI İLAN EDİLEN ÜCRET 7.920 TL + KDV</t>
  </si>
  <si>
    <t>MEVCUT YURTLAR ÜST KAT4 KİŞİLİK ODA KİŞİ BAŞI İLAN EDİLEN ÜCRET 9.790 TL + KDV</t>
  </si>
  <si>
    <t>MEVCUT YURTLAR ÜST KAT 2 KİŞİLİK ODA KİŞİ BAŞI İLAN EDİLEN ÜCRET 16.940 TL + KDV</t>
  </si>
  <si>
    <t>MEVCUT YURTLAR ÜST KAT 1 KİŞİLİK ODA KİŞİ BAŞI İLAN EDİLEN ÜCRET 28.270 TL + KDV</t>
  </si>
  <si>
    <t>MERAL OKAN YURDU 2 KİŞİLİK ODA KİŞİ BAŞI İLAN EDİLEN ÜCRET 18.590 TL + KDV</t>
  </si>
  <si>
    <t>MERAL OKAN YURDU 1 KİŞİLİK ODA KİŞİ BAŞI İLAN EDİLEN ÜCRET 31.900 TL + KDV</t>
  </si>
  <si>
    <t>MART</t>
  </si>
  <si>
    <t>MEVCUT YURTLAR 3 KİŞİLİK ODA KİŞİ BAŞI İLAN EDİLEN ÜCRET 10.780 TL + KDV</t>
  </si>
  <si>
    <t>VAKIFBANK A.Ş. KADIKÖY ŞUBESİ</t>
  </si>
  <si>
    <t xml:space="preserve">YURT </t>
  </si>
  <si>
    <t>TR82 0001 5001 5800 7299 0036 38</t>
  </si>
  <si>
    <t>YURT ERKEN KAYIT YENİLEME ÖDEME PLANLARI (KDV HARİÇ)                                                Mart 2018  fiyatları  15 Nisan 'a Kadar Geçerlidir.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</si>
</sst>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T_L_-;\-* #,##0.00\ _T_L_-;_-* &quot;-&quot;??\ _T_L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Verdana"/>
      <family val="2"/>
      <charset val="162"/>
    </font>
    <font>
      <sz val="10"/>
      <color theme="1"/>
      <name val="Verdana"/>
      <family val="2"/>
      <charset val="162"/>
    </font>
    <font>
      <b/>
      <sz val="10"/>
      <color theme="1"/>
      <name val="Verdana"/>
      <family val="2"/>
      <charset val="162"/>
    </font>
    <font>
      <sz val="11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wrapText="1"/>
    </xf>
    <xf numFmtId="10" fontId="3" fillId="0" borderId="0" xfId="1" applyNumberFormat="1" applyFont="1" applyAlignment="1">
      <alignment wrapText="1"/>
    </xf>
    <xf numFmtId="3" fontId="3" fillId="0" borderId="0" xfId="0" applyNumberFormat="1" applyFont="1"/>
    <xf numFmtId="10" fontId="3" fillId="0" borderId="0" xfId="1" applyNumberFormat="1" applyFont="1"/>
    <xf numFmtId="3" fontId="4" fillId="0" borderId="0" xfId="0" applyNumberFormat="1" applyFont="1" applyBorder="1"/>
    <xf numFmtId="10" fontId="4" fillId="0" borderId="0" xfId="1" applyNumberFormat="1" applyFont="1" applyBorder="1"/>
    <xf numFmtId="0" fontId="4" fillId="0" borderId="0" xfId="0" applyFont="1"/>
    <xf numFmtId="3" fontId="4" fillId="0" borderId="1" xfId="0" applyNumberFormat="1" applyFont="1" applyBorder="1"/>
    <xf numFmtId="3" fontId="4" fillId="0" borderId="0" xfId="1" applyNumberFormat="1" applyFont="1" applyBorder="1"/>
    <xf numFmtId="3" fontId="3" fillId="0" borderId="1" xfId="0" applyNumberFormat="1" applyFont="1" applyBorder="1"/>
    <xf numFmtId="9" fontId="3" fillId="0" borderId="0" xfId="1" applyNumberFormat="1" applyFont="1" applyBorder="1"/>
    <xf numFmtId="3" fontId="0" fillId="0" borderId="0" xfId="0" applyNumberFormat="1"/>
    <xf numFmtId="3" fontId="4" fillId="0" borderId="0" xfId="0" applyNumberFormat="1" applyFont="1"/>
    <xf numFmtId="10" fontId="4" fillId="0" borderId="0" xfId="1" applyNumberFormat="1" applyFont="1"/>
    <xf numFmtId="9" fontId="3" fillId="0" borderId="0" xfId="1" applyNumberFormat="1" applyFont="1"/>
    <xf numFmtId="9" fontId="4" fillId="0" borderId="0" xfId="1" applyNumberFormat="1" applyFont="1"/>
    <xf numFmtId="3" fontId="2" fillId="0" borderId="0" xfId="0" applyNumberFormat="1" applyFont="1" applyAlignment="1">
      <alignment horizontal="center" wrapText="1"/>
    </xf>
  </cellXfs>
  <cellStyles count="3">
    <cellStyle name="Binlik Ayracı 4" xfId="2"/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2"/>
  <sheetViews>
    <sheetView tabSelected="1" workbookViewId="0">
      <selection activeCell="A3" sqref="A3"/>
    </sheetView>
  </sheetViews>
  <sheetFormatPr defaultRowHeight="12.75" x14ac:dyDescent="0.2"/>
  <cols>
    <col min="1" max="1" width="16" style="1" customWidth="1"/>
    <col min="2" max="2" width="16.85546875" style="1" bestFit="1" customWidth="1"/>
    <col min="3" max="4" width="12" style="1" customWidth="1"/>
    <col min="5" max="5" width="11.85546875" style="1" customWidth="1"/>
    <col min="6" max="6" width="11.42578125" style="1" customWidth="1"/>
    <col min="7" max="7" width="10" style="1" customWidth="1"/>
    <col min="8" max="8" width="11.5703125" style="1" customWidth="1"/>
    <col min="9" max="9" width="11.140625" style="1" customWidth="1"/>
    <col min="10" max="10" width="12" style="1" customWidth="1"/>
    <col min="11" max="11" width="9.5703125" style="5" customWidth="1"/>
    <col min="12" max="15" width="0" style="1" hidden="1" customWidth="1"/>
    <col min="16" max="16384" width="9.140625" style="1"/>
  </cols>
  <sheetData>
    <row r="2" spans="1:15" ht="33.75" customHeight="1" x14ac:dyDescent="0.25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5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5" s="8" customFormat="1" x14ac:dyDescent="0.2">
      <c r="A5" s="6" t="s">
        <v>18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5" s="8" customFormat="1" x14ac:dyDescent="0.2">
      <c r="A6" s="9"/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10">
        <v>8635</v>
      </c>
    </row>
    <row r="7" spans="1:15" ht="15" x14ac:dyDescent="0.25">
      <c r="A7" s="11" t="s">
        <v>0</v>
      </c>
      <c r="B7" s="11">
        <f>M7</f>
        <v>8116.9</v>
      </c>
      <c r="C7" s="11"/>
      <c r="D7" s="11"/>
      <c r="E7" s="11"/>
      <c r="F7" s="11"/>
      <c r="G7" s="11"/>
      <c r="H7" s="11"/>
      <c r="I7" s="11"/>
      <c r="J7" s="11"/>
      <c r="K7" s="11">
        <f>SUM(B7:G7)</f>
        <v>8116.9</v>
      </c>
      <c r="L7" s="12">
        <f>(M7-L6)/L6</f>
        <v>-6.0000000000000039E-2</v>
      </c>
      <c r="M7">
        <f>L6*0.94</f>
        <v>8116.9</v>
      </c>
      <c r="N7"/>
    </row>
    <row r="8" spans="1:15" ht="15" x14ac:dyDescent="0.25">
      <c r="A8" s="11" t="s">
        <v>10</v>
      </c>
      <c r="B8" s="11">
        <f>L6/4</f>
        <v>2158.75</v>
      </c>
      <c r="C8" s="11">
        <f>N8</f>
        <v>1532.7125000000001</v>
      </c>
      <c r="D8" s="11">
        <f>C8</f>
        <v>1532.7125000000001</v>
      </c>
      <c r="E8" s="11">
        <f>D8</f>
        <v>1532.7125000000001</v>
      </c>
      <c r="F8" s="11">
        <f>E8</f>
        <v>1532.7125000000001</v>
      </c>
      <c r="G8" s="11"/>
      <c r="H8" s="11"/>
      <c r="I8" s="11"/>
      <c r="J8" s="11"/>
      <c r="K8" s="11">
        <f>SUM(B8:G8)</f>
        <v>8289.6</v>
      </c>
      <c r="L8" s="12">
        <f>(M8-L6)/L6</f>
        <v>-3.9999999999999959E-2</v>
      </c>
      <c r="M8">
        <f>L6*0.96</f>
        <v>8289.6</v>
      </c>
      <c r="N8" s="13">
        <f>(M8-B8)/4</f>
        <v>1532.7125000000001</v>
      </c>
    </row>
    <row r="9" spans="1:15" ht="15" x14ac:dyDescent="0.25">
      <c r="A9" s="11" t="s">
        <v>11</v>
      </c>
      <c r="B9" s="11">
        <f>L6/4</f>
        <v>2158.75</v>
      </c>
      <c r="C9" s="11">
        <f>N9</f>
        <v>820.32500000000005</v>
      </c>
      <c r="D9" s="11">
        <f>C9</f>
        <v>820.32500000000005</v>
      </c>
      <c r="E9" s="11">
        <f t="shared" ref="E9:J9" si="0">D9</f>
        <v>820.32500000000005</v>
      </c>
      <c r="F9" s="11">
        <f t="shared" si="0"/>
        <v>820.32500000000005</v>
      </c>
      <c r="G9" s="11">
        <f t="shared" si="0"/>
        <v>820.32500000000005</v>
      </c>
      <c r="H9" s="11">
        <f t="shared" si="0"/>
        <v>820.32500000000005</v>
      </c>
      <c r="I9" s="11">
        <f t="shared" si="0"/>
        <v>820.32500000000005</v>
      </c>
      <c r="J9" s="11">
        <f t="shared" si="0"/>
        <v>820.32500000000005</v>
      </c>
      <c r="K9" s="11">
        <f>SUM(B9:J9)</f>
        <v>8721.3499999999985</v>
      </c>
      <c r="L9" s="12">
        <f>(M9-L6)/L6</f>
        <v>1.0000000000000042E-2</v>
      </c>
      <c r="M9" s="13">
        <f>L6*1.01</f>
        <v>8721.35</v>
      </c>
      <c r="N9" s="13">
        <f>(M9-B9)/8</f>
        <v>820.32500000000005</v>
      </c>
    </row>
    <row r="10" spans="1:1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5" x14ac:dyDescent="0.2">
      <c r="A11" s="6" t="s">
        <v>28</v>
      </c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8"/>
      <c r="M11" s="8"/>
      <c r="N11" s="8"/>
    </row>
    <row r="12" spans="1:15" s="8" customFormat="1" x14ac:dyDescent="0.2">
      <c r="A12" s="9"/>
      <c r="B12" s="9" t="s">
        <v>0</v>
      </c>
      <c r="C12" s="9" t="s">
        <v>27</v>
      </c>
      <c r="D12" s="9" t="s">
        <v>1</v>
      </c>
      <c r="E12" s="9" t="s">
        <v>2</v>
      </c>
      <c r="F12" s="9" t="s">
        <v>3</v>
      </c>
      <c r="G12" s="9" t="s">
        <v>4</v>
      </c>
      <c r="H12" s="9" t="s">
        <v>5</v>
      </c>
      <c r="I12" s="9" t="s">
        <v>6</v>
      </c>
      <c r="J12" s="9" t="s">
        <v>7</v>
      </c>
      <c r="K12" s="9" t="s">
        <v>9</v>
      </c>
      <c r="L12" s="10">
        <v>10780</v>
      </c>
      <c r="O12" s="1"/>
    </row>
    <row r="13" spans="1:15" s="8" customFormat="1" ht="15" x14ac:dyDescent="0.25">
      <c r="A13" s="11" t="s">
        <v>0</v>
      </c>
      <c r="B13" s="11">
        <f>M13</f>
        <v>10133.199999999999</v>
      </c>
      <c r="C13" s="11"/>
      <c r="D13" s="11"/>
      <c r="E13" s="11"/>
      <c r="F13" s="11"/>
      <c r="G13" s="11"/>
      <c r="H13" s="11"/>
      <c r="I13" s="11"/>
      <c r="J13" s="11"/>
      <c r="K13" s="11">
        <f>SUM(B13:G13)</f>
        <v>10133.199999999999</v>
      </c>
      <c r="L13" s="12">
        <f>(M13-L12)/L12</f>
        <v>-6.0000000000000102E-2</v>
      </c>
      <c r="M13">
        <f>L12*0.94</f>
        <v>10133.199999999999</v>
      </c>
      <c r="N13"/>
      <c r="O13" s="1"/>
    </row>
    <row r="14" spans="1:15" ht="15" x14ac:dyDescent="0.25">
      <c r="A14" s="11" t="s">
        <v>10</v>
      </c>
      <c r="B14" s="11">
        <f>L12/4</f>
        <v>2695</v>
      </c>
      <c r="C14" s="11">
        <f>N14</f>
        <v>1913.4499999999998</v>
      </c>
      <c r="D14" s="11">
        <f>C14</f>
        <v>1913.4499999999998</v>
      </c>
      <c r="E14" s="11">
        <f>D14</f>
        <v>1913.4499999999998</v>
      </c>
      <c r="F14" s="11">
        <f>E14</f>
        <v>1913.4499999999998</v>
      </c>
      <c r="G14" s="11"/>
      <c r="H14" s="11"/>
      <c r="I14" s="11"/>
      <c r="J14" s="11"/>
      <c r="K14" s="11">
        <f>SUM(B14:G14)</f>
        <v>10348.799999999999</v>
      </c>
      <c r="L14" s="12">
        <f>(M14-L12)/L12</f>
        <v>-4.000000000000007E-2</v>
      </c>
      <c r="M14">
        <f>L12*0.96</f>
        <v>10348.799999999999</v>
      </c>
      <c r="N14" s="13">
        <f>(M14-B14)/4</f>
        <v>1913.4499999999998</v>
      </c>
    </row>
    <row r="15" spans="1:15" ht="15" x14ac:dyDescent="0.25">
      <c r="A15" s="11" t="s">
        <v>11</v>
      </c>
      <c r="B15" s="11">
        <f>L12/4</f>
        <v>2695</v>
      </c>
      <c r="C15" s="11">
        <f>N15</f>
        <v>1024.0999999999999</v>
      </c>
      <c r="D15" s="11">
        <f>C15</f>
        <v>1024.0999999999999</v>
      </c>
      <c r="E15" s="11">
        <f t="shared" ref="E15:J15" si="1">D15</f>
        <v>1024.0999999999999</v>
      </c>
      <c r="F15" s="11">
        <f t="shared" si="1"/>
        <v>1024.0999999999999</v>
      </c>
      <c r="G15" s="11">
        <f t="shared" si="1"/>
        <v>1024.0999999999999</v>
      </c>
      <c r="H15" s="11">
        <f t="shared" si="1"/>
        <v>1024.0999999999999</v>
      </c>
      <c r="I15" s="11">
        <f t="shared" si="1"/>
        <v>1024.0999999999999</v>
      </c>
      <c r="J15" s="11">
        <f t="shared" si="1"/>
        <v>1024.0999999999999</v>
      </c>
      <c r="K15" s="11">
        <f>SUM(B15:J15)</f>
        <v>10887.800000000001</v>
      </c>
      <c r="L15" s="12">
        <f>(M15-L12)/L12</f>
        <v>9.9999999999999326E-3</v>
      </c>
      <c r="M15" s="13">
        <f>L12*1.01</f>
        <v>10887.8</v>
      </c>
      <c r="N15" s="13">
        <f>(M15-B15)/8</f>
        <v>1024.0999999999999</v>
      </c>
    </row>
    <row r="16" spans="1:1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">
      <c r="A17" s="6" t="s">
        <v>19</v>
      </c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8"/>
      <c r="M17" s="8"/>
      <c r="N17" s="8"/>
    </row>
    <row r="18" spans="1:15" s="8" customFormat="1" x14ac:dyDescent="0.2">
      <c r="A18" s="9"/>
      <c r="B18" s="9" t="s">
        <v>0</v>
      </c>
      <c r="C18" s="9" t="s">
        <v>1</v>
      </c>
      <c r="D18" s="9" t="s">
        <v>2</v>
      </c>
      <c r="E18" s="9" t="s">
        <v>3</v>
      </c>
      <c r="F18" s="9" t="s">
        <v>4</v>
      </c>
      <c r="G18" s="9" t="s">
        <v>5</v>
      </c>
      <c r="H18" s="9" t="s">
        <v>6</v>
      </c>
      <c r="I18" s="9" t="s">
        <v>7</v>
      </c>
      <c r="J18" s="9" t="s">
        <v>8</v>
      </c>
      <c r="K18" s="9" t="s">
        <v>9</v>
      </c>
      <c r="L18" s="10">
        <v>15620</v>
      </c>
      <c r="O18" s="1"/>
    </row>
    <row r="19" spans="1:15" s="8" customFormat="1" ht="15" x14ac:dyDescent="0.25">
      <c r="A19" s="11" t="s">
        <v>0</v>
      </c>
      <c r="B19" s="11">
        <f>M19</f>
        <v>14682.8</v>
      </c>
      <c r="C19" s="11"/>
      <c r="D19" s="11"/>
      <c r="E19" s="11"/>
      <c r="F19" s="11"/>
      <c r="G19" s="11"/>
      <c r="H19" s="11"/>
      <c r="I19" s="11"/>
      <c r="J19" s="11"/>
      <c r="K19" s="11">
        <f>SUM(B19:G19)</f>
        <v>14682.8</v>
      </c>
      <c r="L19" s="12">
        <f>(M19-L18)/L18</f>
        <v>-6.0000000000000046E-2</v>
      </c>
      <c r="M19">
        <f>L18*0.94</f>
        <v>14682.8</v>
      </c>
      <c r="N19"/>
      <c r="O19" s="1"/>
    </row>
    <row r="20" spans="1:15" s="8" customFormat="1" ht="15" x14ac:dyDescent="0.25">
      <c r="A20" s="11" t="s">
        <v>10</v>
      </c>
      <c r="B20" s="11">
        <f>L18/4</f>
        <v>3905</v>
      </c>
      <c r="C20" s="11">
        <f>N20</f>
        <v>2772.5499999999997</v>
      </c>
      <c r="D20" s="11">
        <f>C20</f>
        <v>2772.5499999999997</v>
      </c>
      <c r="E20" s="11">
        <f>D20</f>
        <v>2772.5499999999997</v>
      </c>
      <c r="F20" s="11">
        <f>E20</f>
        <v>2772.5499999999997</v>
      </c>
      <c r="G20" s="11"/>
      <c r="H20" s="11"/>
      <c r="I20" s="11"/>
      <c r="J20" s="11"/>
      <c r="K20" s="11">
        <f>SUM(B20:G20)</f>
        <v>14995.199999999997</v>
      </c>
      <c r="L20" s="12">
        <f>(M20-L18)/L18</f>
        <v>-4.000000000000007E-2</v>
      </c>
      <c r="M20">
        <f>L18*0.96</f>
        <v>14995.199999999999</v>
      </c>
      <c r="N20" s="13">
        <f>(M20-B20)/4</f>
        <v>2772.5499999999997</v>
      </c>
      <c r="O20" s="1"/>
    </row>
    <row r="21" spans="1:15" ht="15" x14ac:dyDescent="0.25">
      <c r="A21" s="11" t="s">
        <v>11</v>
      </c>
      <c r="B21" s="11">
        <f>L18/4</f>
        <v>3905</v>
      </c>
      <c r="C21" s="11">
        <f>N21</f>
        <v>1483.9</v>
      </c>
      <c r="D21" s="11">
        <f>C21</f>
        <v>1483.9</v>
      </c>
      <c r="E21" s="11">
        <f t="shared" ref="E21:J21" si="2">D21</f>
        <v>1483.9</v>
      </c>
      <c r="F21" s="11">
        <f t="shared" si="2"/>
        <v>1483.9</v>
      </c>
      <c r="G21" s="11">
        <f t="shared" si="2"/>
        <v>1483.9</v>
      </c>
      <c r="H21" s="11">
        <f t="shared" si="2"/>
        <v>1483.9</v>
      </c>
      <c r="I21" s="11">
        <f t="shared" si="2"/>
        <v>1483.9</v>
      </c>
      <c r="J21" s="11">
        <f t="shared" si="2"/>
        <v>1483.9</v>
      </c>
      <c r="K21" s="11">
        <f>SUM(B21:J21)</f>
        <v>15776.199999999997</v>
      </c>
      <c r="L21" s="12">
        <f>(M21-L18)/L18</f>
        <v>1.0000000000000047E-2</v>
      </c>
      <c r="M21" s="13">
        <f>L18*1.01</f>
        <v>15776.2</v>
      </c>
      <c r="N21" s="13">
        <f>(M21-B21)/8</f>
        <v>1483.9</v>
      </c>
      <c r="O21" s="1">
        <f>K26*1.08</f>
        <v>27024.624</v>
      </c>
    </row>
    <row r="22" spans="1:1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16"/>
    </row>
    <row r="23" spans="1:1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7"/>
      <c r="L23" s="8"/>
      <c r="M23" s="8"/>
      <c r="N23" s="8"/>
    </row>
    <row r="24" spans="1:15" x14ac:dyDescent="0.2">
      <c r="A24" s="6" t="s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8"/>
      <c r="M24" s="8"/>
      <c r="N24" s="8"/>
    </row>
    <row r="25" spans="1:15" x14ac:dyDescent="0.2">
      <c r="A25" s="9"/>
      <c r="B25" s="9" t="s">
        <v>0</v>
      </c>
      <c r="C25" s="9" t="s">
        <v>1</v>
      </c>
      <c r="D25" s="9" t="s">
        <v>2</v>
      </c>
      <c r="E25" s="9" t="s">
        <v>3</v>
      </c>
      <c r="F25" s="9" t="s">
        <v>4</v>
      </c>
      <c r="G25" s="9" t="s">
        <v>5</v>
      </c>
      <c r="H25" s="9" t="s">
        <v>6</v>
      </c>
      <c r="I25" s="9" t="s">
        <v>7</v>
      </c>
      <c r="J25" s="9" t="s">
        <v>8</v>
      </c>
      <c r="K25" s="9" t="s">
        <v>9</v>
      </c>
      <c r="L25" s="10">
        <v>26620</v>
      </c>
      <c r="M25" s="8"/>
      <c r="N25" s="8"/>
    </row>
    <row r="26" spans="1:15" s="8" customFormat="1" ht="15" x14ac:dyDescent="0.25">
      <c r="A26" s="11" t="s">
        <v>0</v>
      </c>
      <c r="B26" s="11">
        <f>M26</f>
        <v>25022.799999999999</v>
      </c>
      <c r="C26" s="11"/>
      <c r="D26" s="11"/>
      <c r="E26" s="11"/>
      <c r="F26" s="11"/>
      <c r="G26" s="11"/>
      <c r="H26" s="11"/>
      <c r="I26" s="11"/>
      <c r="J26" s="11"/>
      <c r="K26" s="11">
        <f>SUM(B26:G26)</f>
        <v>25022.799999999999</v>
      </c>
      <c r="L26" s="12">
        <f>(M26-L25)/L25</f>
        <v>-6.0000000000000026E-2</v>
      </c>
      <c r="M26">
        <f>L25*0.94</f>
        <v>25022.799999999999</v>
      </c>
      <c r="N26"/>
    </row>
    <row r="27" spans="1:15" s="8" customFormat="1" ht="15" x14ac:dyDescent="0.25">
      <c r="A27" s="11" t="s">
        <v>10</v>
      </c>
      <c r="B27" s="11">
        <f>L25/4</f>
        <v>6655</v>
      </c>
      <c r="C27" s="11">
        <f>N27</f>
        <v>4725.05</v>
      </c>
      <c r="D27" s="11">
        <f>C27</f>
        <v>4725.05</v>
      </c>
      <c r="E27" s="11">
        <f>D27</f>
        <v>4725.05</v>
      </c>
      <c r="F27" s="11">
        <f>E27</f>
        <v>4725.05</v>
      </c>
      <c r="G27" s="11"/>
      <c r="H27" s="11"/>
      <c r="I27" s="11"/>
      <c r="J27" s="11"/>
      <c r="K27" s="11">
        <f>SUM(B27:G27)</f>
        <v>25555.199999999997</v>
      </c>
      <c r="L27" s="12">
        <f>(M27-L25)/L25</f>
        <v>-3.9999999999999973E-2</v>
      </c>
      <c r="M27">
        <f>L25*0.96</f>
        <v>25555.200000000001</v>
      </c>
      <c r="N27" s="13">
        <f>(M27-B27)/4</f>
        <v>4725.05</v>
      </c>
    </row>
    <row r="28" spans="1:15" ht="15" x14ac:dyDescent="0.25">
      <c r="A28" s="11" t="s">
        <v>11</v>
      </c>
      <c r="B28" s="11">
        <f>L25/4</f>
        <v>6655</v>
      </c>
      <c r="C28" s="11">
        <f>N28</f>
        <v>2528.9</v>
      </c>
      <c r="D28" s="11">
        <f>C28</f>
        <v>2528.9</v>
      </c>
      <c r="E28" s="11">
        <f t="shared" ref="E28:J28" si="3">D28</f>
        <v>2528.9</v>
      </c>
      <c r="F28" s="11">
        <f t="shared" si="3"/>
        <v>2528.9</v>
      </c>
      <c r="G28" s="11">
        <f t="shared" si="3"/>
        <v>2528.9</v>
      </c>
      <c r="H28" s="11">
        <f t="shared" si="3"/>
        <v>2528.9</v>
      </c>
      <c r="I28" s="11">
        <f t="shared" si="3"/>
        <v>2528.9</v>
      </c>
      <c r="J28" s="11">
        <f t="shared" si="3"/>
        <v>2528.9</v>
      </c>
      <c r="K28" s="11">
        <f>SUM(B28:J28)</f>
        <v>26886.200000000004</v>
      </c>
      <c r="L28" s="12">
        <f>(M28-L25)/L25</f>
        <v>1.0000000000000028E-2</v>
      </c>
      <c r="M28" s="13">
        <f>L25*1.01</f>
        <v>26886.2</v>
      </c>
      <c r="N28" s="13">
        <f>(M28-B28)/8</f>
        <v>2528.9</v>
      </c>
    </row>
    <row r="29" spans="1:1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N29" s="4"/>
    </row>
    <row r="30" spans="1:1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N30" s="4"/>
    </row>
    <row r="31" spans="1:15" x14ac:dyDescent="0.2">
      <c r="A31" s="6" t="s">
        <v>21</v>
      </c>
      <c r="B31" s="6"/>
      <c r="C31" s="6"/>
      <c r="D31" s="6"/>
      <c r="E31" s="6"/>
      <c r="F31" s="6"/>
      <c r="G31" s="6"/>
      <c r="H31" s="6"/>
      <c r="I31" s="6"/>
      <c r="J31" s="6"/>
      <c r="K31" s="7"/>
      <c r="L31" s="8"/>
      <c r="M31" s="8"/>
      <c r="N31" s="8"/>
    </row>
    <row r="32" spans="1:15" x14ac:dyDescent="0.2">
      <c r="A32" s="9"/>
      <c r="B32" s="9" t="s">
        <v>0</v>
      </c>
      <c r="C32" s="9" t="s">
        <v>1</v>
      </c>
      <c r="D32" s="9" t="s">
        <v>2</v>
      </c>
      <c r="E32" s="9" t="s">
        <v>3</v>
      </c>
      <c r="F32" s="9" t="s">
        <v>4</v>
      </c>
      <c r="G32" s="9" t="s">
        <v>5</v>
      </c>
      <c r="H32" s="9" t="s">
        <v>6</v>
      </c>
      <c r="I32" s="9" t="s">
        <v>7</v>
      </c>
      <c r="J32" s="9" t="s">
        <v>8</v>
      </c>
      <c r="K32" s="9" t="s">
        <v>9</v>
      </c>
      <c r="L32" s="10">
        <v>7920</v>
      </c>
      <c r="M32" s="8"/>
      <c r="N32" s="8"/>
    </row>
    <row r="33" spans="1:15" s="8" customFormat="1" ht="15" x14ac:dyDescent="0.25">
      <c r="A33" s="11" t="s">
        <v>0</v>
      </c>
      <c r="B33" s="11">
        <f>M33</f>
        <v>7444.7999999999993</v>
      </c>
      <c r="C33" s="11"/>
      <c r="D33" s="11"/>
      <c r="E33" s="11"/>
      <c r="F33" s="11"/>
      <c r="G33" s="11"/>
      <c r="H33" s="11"/>
      <c r="I33" s="11"/>
      <c r="J33" s="11"/>
      <c r="K33" s="11">
        <f>SUM(B33:G33)</f>
        <v>7444.7999999999993</v>
      </c>
      <c r="L33" s="12">
        <f>(M33-L32)/L32</f>
        <v>-6.0000000000000095E-2</v>
      </c>
      <c r="M33">
        <f>L32*0.94</f>
        <v>7444.7999999999993</v>
      </c>
      <c r="N33"/>
    </row>
    <row r="34" spans="1:15" s="8" customFormat="1" ht="15" x14ac:dyDescent="0.25">
      <c r="A34" s="11" t="s">
        <v>10</v>
      </c>
      <c r="B34" s="11">
        <f>L32/4</f>
        <v>1980</v>
      </c>
      <c r="C34" s="11">
        <f>N34</f>
        <v>1405.8</v>
      </c>
      <c r="D34" s="11">
        <f>C34</f>
        <v>1405.8</v>
      </c>
      <c r="E34" s="11">
        <f>D34</f>
        <v>1405.8</v>
      </c>
      <c r="F34" s="11">
        <f>E34</f>
        <v>1405.8</v>
      </c>
      <c r="G34" s="11"/>
      <c r="H34" s="11"/>
      <c r="I34" s="11"/>
      <c r="J34" s="11"/>
      <c r="K34" s="11">
        <f>SUM(B34:G34)</f>
        <v>7603.2000000000007</v>
      </c>
      <c r="L34" s="12">
        <f>(M34-L32)/L32</f>
        <v>-4.0000000000000022E-2</v>
      </c>
      <c r="M34">
        <f>L32*0.96</f>
        <v>7603.2</v>
      </c>
      <c r="N34" s="13">
        <f>(M34-B34)/4</f>
        <v>1405.8</v>
      </c>
    </row>
    <row r="35" spans="1:15" ht="15" x14ac:dyDescent="0.25">
      <c r="A35" s="11" t="s">
        <v>11</v>
      </c>
      <c r="B35" s="11">
        <f>L32/4</f>
        <v>1980</v>
      </c>
      <c r="C35" s="11">
        <f>N35</f>
        <v>752.4</v>
      </c>
      <c r="D35" s="11">
        <f>C35</f>
        <v>752.4</v>
      </c>
      <c r="E35" s="11">
        <f t="shared" ref="E35" si="4">D35</f>
        <v>752.4</v>
      </c>
      <c r="F35" s="11">
        <f t="shared" ref="F35" si="5">E35</f>
        <v>752.4</v>
      </c>
      <c r="G35" s="11">
        <f t="shared" ref="G35" si="6">F35</f>
        <v>752.4</v>
      </c>
      <c r="H35" s="11">
        <f t="shared" ref="H35" si="7">G35</f>
        <v>752.4</v>
      </c>
      <c r="I35" s="11">
        <f t="shared" ref="I35" si="8">H35</f>
        <v>752.4</v>
      </c>
      <c r="J35" s="11">
        <f t="shared" ref="J35" si="9">I35</f>
        <v>752.4</v>
      </c>
      <c r="K35" s="11">
        <f>SUM(B35:J35)</f>
        <v>7999.199999999998</v>
      </c>
      <c r="L35" s="12">
        <f>(M35-L32)/L32</f>
        <v>9.9999999999999777E-3</v>
      </c>
      <c r="M35" s="13">
        <f>L32*1.01</f>
        <v>7999.2</v>
      </c>
      <c r="N35" s="13">
        <f>(M35-B35)/8</f>
        <v>752.4</v>
      </c>
    </row>
    <row r="36" spans="1:1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N36" s="4"/>
    </row>
    <row r="37" spans="1:1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N37" s="4"/>
    </row>
    <row r="38" spans="1:15" x14ac:dyDescent="0.2">
      <c r="A38" s="6" t="s">
        <v>22</v>
      </c>
      <c r="B38" s="6"/>
      <c r="C38" s="6"/>
      <c r="D38" s="6"/>
      <c r="E38" s="6"/>
      <c r="F38" s="6"/>
      <c r="G38" s="6"/>
      <c r="H38" s="6"/>
      <c r="I38" s="6"/>
      <c r="J38" s="6"/>
      <c r="K38" s="7"/>
      <c r="L38" s="8"/>
      <c r="M38" s="8"/>
      <c r="N38" s="8"/>
    </row>
    <row r="39" spans="1:15" x14ac:dyDescent="0.2">
      <c r="A39" s="9"/>
      <c r="B39" s="9" t="s">
        <v>0</v>
      </c>
      <c r="C39" s="9" t="s">
        <v>1</v>
      </c>
      <c r="D39" s="9" t="s">
        <v>2</v>
      </c>
      <c r="E39" s="9" t="s">
        <v>3</v>
      </c>
      <c r="F39" s="9" t="s">
        <v>4</v>
      </c>
      <c r="G39" s="9" t="s">
        <v>5</v>
      </c>
      <c r="H39" s="9" t="s">
        <v>6</v>
      </c>
      <c r="I39" s="9" t="s">
        <v>7</v>
      </c>
      <c r="J39" s="9" t="s">
        <v>8</v>
      </c>
      <c r="K39" s="9" t="s">
        <v>9</v>
      </c>
      <c r="L39" s="10">
        <v>9790</v>
      </c>
      <c r="M39" s="8"/>
      <c r="N39" s="8"/>
    </row>
    <row r="40" spans="1:15" s="8" customFormat="1" ht="15" x14ac:dyDescent="0.25">
      <c r="A40" s="11" t="s">
        <v>0</v>
      </c>
      <c r="B40" s="11">
        <f>M40</f>
        <v>9202.6</v>
      </c>
      <c r="C40" s="11"/>
      <c r="D40" s="11"/>
      <c r="E40" s="11"/>
      <c r="F40" s="11"/>
      <c r="G40" s="11"/>
      <c r="H40" s="11"/>
      <c r="I40" s="11"/>
      <c r="J40" s="11"/>
      <c r="K40" s="11">
        <f>SUM(B40:G40)</f>
        <v>9202.6</v>
      </c>
      <c r="L40" s="12">
        <f>(M40-L39)/L39</f>
        <v>-5.9999999999999963E-2</v>
      </c>
      <c r="M40">
        <f>L39*0.94</f>
        <v>9202.6</v>
      </c>
      <c r="N40"/>
      <c r="O40" s="1"/>
    </row>
    <row r="41" spans="1:15" s="8" customFormat="1" ht="15" x14ac:dyDescent="0.25">
      <c r="A41" s="11" t="s">
        <v>10</v>
      </c>
      <c r="B41" s="11">
        <f>L39/4</f>
        <v>2447.5</v>
      </c>
      <c r="C41" s="11">
        <f>N41</f>
        <v>1737.7249999999999</v>
      </c>
      <c r="D41" s="11">
        <f>C41</f>
        <v>1737.7249999999999</v>
      </c>
      <c r="E41" s="11">
        <f>D41</f>
        <v>1737.7249999999999</v>
      </c>
      <c r="F41" s="11">
        <f>E41</f>
        <v>1737.7249999999999</v>
      </c>
      <c r="G41" s="11"/>
      <c r="H41" s="11"/>
      <c r="I41" s="11"/>
      <c r="J41" s="11"/>
      <c r="K41" s="11">
        <f>SUM(B41:G41)</f>
        <v>9398.4000000000015</v>
      </c>
      <c r="L41" s="12">
        <f>(M41-L39)/L39</f>
        <v>-4.0000000000000036E-2</v>
      </c>
      <c r="M41">
        <f>L39*0.96</f>
        <v>9398.4</v>
      </c>
      <c r="N41" s="13">
        <f>(M41-B41)/4</f>
        <v>1737.7249999999999</v>
      </c>
      <c r="O41" s="1"/>
    </row>
    <row r="42" spans="1:15" ht="15" x14ac:dyDescent="0.25">
      <c r="A42" s="11" t="s">
        <v>11</v>
      </c>
      <c r="B42" s="11">
        <f>L39/4</f>
        <v>2447.5</v>
      </c>
      <c r="C42" s="11">
        <f>N42</f>
        <v>930.05</v>
      </c>
      <c r="D42" s="11">
        <f>C42</f>
        <v>930.05</v>
      </c>
      <c r="E42" s="11">
        <f t="shared" ref="E42" si="10">D42</f>
        <v>930.05</v>
      </c>
      <c r="F42" s="11">
        <f t="shared" ref="F42" si="11">E42</f>
        <v>930.05</v>
      </c>
      <c r="G42" s="11">
        <f t="shared" ref="G42" si="12">F42</f>
        <v>930.05</v>
      </c>
      <c r="H42" s="11">
        <f t="shared" ref="H42" si="13">G42</f>
        <v>930.05</v>
      </c>
      <c r="I42" s="11">
        <f t="shared" ref="I42" si="14">H42</f>
        <v>930.05</v>
      </c>
      <c r="J42" s="11">
        <f t="shared" ref="J42" si="15">I42</f>
        <v>930.05</v>
      </c>
      <c r="K42" s="11">
        <f>SUM(B42:J42)</f>
        <v>9887.9</v>
      </c>
      <c r="L42" s="12">
        <f>(M42-L39)/L39</f>
        <v>9.999999999999962E-3</v>
      </c>
      <c r="M42" s="13">
        <f>L39*1.01</f>
        <v>9887.9</v>
      </c>
      <c r="N42" s="13">
        <f>(M42-B42)/8</f>
        <v>930.05</v>
      </c>
    </row>
    <row r="43" spans="1:1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5" x14ac:dyDescent="0.2">
      <c r="A45" s="6" t="s">
        <v>23</v>
      </c>
      <c r="B45" s="14"/>
      <c r="C45" s="14"/>
      <c r="D45" s="14"/>
      <c r="E45" s="14"/>
      <c r="F45" s="14"/>
      <c r="G45" s="14"/>
      <c r="H45" s="14"/>
      <c r="I45" s="14"/>
      <c r="J45" s="14"/>
      <c r="K45" s="15"/>
      <c r="L45" s="8"/>
      <c r="M45" s="8"/>
      <c r="N45" s="8"/>
    </row>
    <row r="46" spans="1:15" s="8" customFormat="1" x14ac:dyDescent="0.2">
      <c r="A46" s="9"/>
      <c r="B46" s="9" t="s">
        <v>0</v>
      </c>
      <c r="C46" s="9" t="s">
        <v>1</v>
      </c>
      <c r="D46" s="9" t="s">
        <v>2</v>
      </c>
      <c r="E46" s="9" t="s">
        <v>3</v>
      </c>
      <c r="F46" s="9" t="s">
        <v>4</v>
      </c>
      <c r="G46" s="9" t="s">
        <v>5</v>
      </c>
      <c r="H46" s="9" t="s">
        <v>6</v>
      </c>
      <c r="I46" s="9" t="s">
        <v>7</v>
      </c>
      <c r="J46" s="9" t="s">
        <v>8</v>
      </c>
      <c r="K46" s="9" t="s">
        <v>9</v>
      </c>
      <c r="L46" s="10">
        <v>16940</v>
      </c>
      <c r="O46" s="1"/>
    </row>
    <row r="47" spans="1:15" s="8" customFormat="1" ht="15" x14ac:dyDescent="0.25">
      <c r="A47" s="11" t="s">
        <v>0</v>
      </c>
      <c r="B47" s="11">
        <f>M47</f>
        <v>15923.599999999999</v>
      </c>
      <c r="C47" s="11"/>
      <c r="D47" s="11"/>
      <c r="E47" s="11"/>
      <c r="F47" s="11"/>
      <c r="G47" s="11"/>
      <c r="H47" s="11"/>
      <c r="I47" s="11"/>
      <c r="J47" s="11"/>
      <c r="K47" s="11">
        <f>SUM(B47:G47)</f>
        <v>15923.599999999999</v>
      </c>
      <c r="L47" s="12">
        <f>(M47-L46)/L46</f>
        <v>-6.0000000000000088E-2</v>
      </c>
      <c r="M47">
        <f>L46*0.94</f>
        <v>15923.599999999999</v>
      </c>
      <c r="N47"/>
      <c r="O47" s="1"/>
    </row>
    <row r="48" spans="1:15" s="8" customFormat="1" ht="15" x14ac:dyDescent="0.25">
      <c r="A48" s="11" t="s">
        <v>10</v>
      </c>
      <c r="B48" s="11">
        <f>L46/4</f>
        <v>4235</v>
      </c>
      <c r="C48" s="11">
        <f>N48</f>
        <v>3006.85</v>
      </c>
      <c r="D48" s="11">
        <f>C48</f>
        <v>3006.85</v>
      </c>
      <c r="E48" s="11">
        <f>D48</f>
        <v>3006.85</v>
      </c>
      <c r="F48" s="11">
        <f>E48</f>
        <v>3006.85</v>
      </c>
      <c r="G48" s="11"/>
      <c r="H48" s="11"/>
      <c r="I48" s="11"/>
      <c r="J48" s="11"/>
      <c r="K48" s="11">
        <f>SUM(B48:G48)</f>
        <v>16262.400000000001</v>
      </c>
      <c r="L48" s="12">
        <f>(M48-L46)/L46</f>
        <v>-4.0000000000000022E-2</v>
      </c>
      <c r="M48">
        <f>L46*0.96</f>
        <v>16262.4</v>
      </c>
      <c r="N48" s="13">
        <f>(M48-B48)/4</f>
        <v>3006.85</v>
      </c>
      <c r="O48" s="1"/>
    </row>
    <row r="49" spans="1:15" ht="15" x14ac:dyDescent="0.25">
      <c r="A49" s="11" t="s">
        <v>11</v>
      </c>
      <c r="B49" s="11">
        <f>L46/4</f>
        <v>4235</v>
      </c>
      <c r="C49" s="11">
        <f>N49</f>
        <v>1609.3000000000002</v>
      </c>
      <c r="D49" s="11">
        <f>C49</f>
        <v>1609.3000000000002</v>
      </c>
      <c r="E49" s="11">
        <f t="shared" ref="E49" si="16">D49</f>
        <v>1609.3000000000002</v>
      </c>
      <c r="F49" s="11">
        <f t="shared" ref="F49" si="17">E49</f>
        <v>1609.3000000000002</v>
      </c>
      <c r="G49" s="11">
        <f t="shared" ref="G49" si="18">F49</f>
        <v>1609.3000000000002</v>
      </c>
      <c r="H49" s="11">
        <f t="shared" ref="H49" si="19">G49</f>
        <v>1609.3000000000002</v>
      </c>
      <c r="I49" s="11">
        <f t="shared" ref="I49" si="20">H49</f>
        <v>1609.3000000000002</v>
      </c>
      <c r="J49" s="11">
        <f t="shared" ref="J49" si="21">I49</f>
        <v>1609.3000000000002</v>
      </c>
      <c r="K49" s="11">
        <f>SUM(B49:J49)</f>
        <v>17109.399999999998</v>
      </c>
      <c r="L49" s="12">
        <f>(M49-L46)/L46</f>
        <v>1.0000000000000085E-2</v>
      </c>
      <c r="M49" s="13">
        <f>L46*1.01</f>
        <v>17109.400000000001</v>
      </c>
      <c r="N49" s="13">
        <f>(M49-B49)/8</f>
        <v>1609.3000000000002</v>
      </c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16"/>
    </row>
    <row r="51" spans="1: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7"/>
      <c r="L51" s="8"/>
      <c r="M51" s="8"/>
      <c r="N51" s="8"/>
    </row>
    <row r="52" spans="1:15" x14ac:dyDescent="0.2">
      <c r="A52" s="6" t="s">
        <v>24</v>
      </c>
      <c r="B52" s="14"/>
      <c r="C52" s="14"/>
      <c r="D52" s="14"/>
      <c r="E52" s="14"/>
      <c r="F52" s="14"/>
      <c r="G52" s="14"/>
      <c r="H52" s="14"/>
      <c r="I52" s="14"/>
      <c r="J52" s="14"/>
      <c r="K52" s="15"/>
      <c r="L52" s="8"/>
      <c r="M52" s="8"/>
      <c r="N52" s="8"/>
    </row>
    <row r="53" spans="1:15" x14ac:dyDescent="0.2">
      <c r="A53" s="9"/>
      <c r="B53" s="9" t="s">
        <v>0</v>
      </c>
      <c r="C53" s="9" t="s">
        <v>1</v>
      </c>
      <c r="D53" s="9" t="s">
        <v>2</v>
      </c>
      <c r="E53" s="9" t="s">
        <v>3</v>
      </c>
      <c r="F53" s="9" t="s">
        <v>4</v>
      </c>
      <c r="G53" s="9" t="s">
        <v>5</v>
      </c>
      <c r="H53" s="9" t="s">
        <v>6</v>
      </c>
      <c r="I53" s="9" t="s">
        <v>7</v>
      </c>
      <c r="J53" s="9" t="s">
        <v>8</v>
      </c>
      <c r="K53" s="9" t="s">
        <v>9</v>
      </c>
      <c r="L53" s="10">
        <v>28270</v>
      </c>
      <c r="M53" s="8"/>
      <c r="N53" s="8"/>
    </row>
    <row r="54" spans="1:15" s="8" customFormat="1" ht="15" x14ac:dyDescent="0.25">
      <c r="A54" s="11" t="s">
        <v>0</v>
      </c>
      <c r="B54" s="11">
        <f>M54</f>
        <v>26573.8</v>
      </c>
      <c r="C54" s="11"/>
      <c r="D54" s="11"/>
      <c r="E54" s="11"/>
      <c r="F54" s="11"/>
      <c r="G54" s="11"/>
      <c r="H54" s="11"/>
      <c r="I54" s="11"/>
      <c r="J54" s="11"/>
      <c r="K54" s="11">
        <f>SUM(B54:G54)</f>
        <v>26573.8</v>
      </c>
      <c r="L54" s="12">
        <f>(M54-L53)/L53</f>
        <v>-6.0000000000000026E-2</v>
      </c>
      <c r="M54">
        <f>L53*0.94</f>
        <v>26573.8</v>
      </c>
      <c r="N54"/>
      <c r="O54" s="1"/>
    </row>
    <row r="55" spans="1:15" s="8" customFormat="1" ht="15" x14ac:dyDescent="0.25">
      <c r="A55" s="11" t="s">
        <v>10</v>
      </c>
      <c r="B55" s="11">
        <f>L53/4</f>
        <v>7067.5</v>
      </c>
      <c r="C55" s="11">
        <f>N55</f>
        <v>5017.9250000000002</v>
      </c>
      <c r="D55" s="11">
        <f>C55</f>
        <v>5017.9250000000002</v>
      </c>
      <c r="E55" s="11">
        <f>D55</f>
        <v>5017.9250000000002</v>
      </c>
      <c r="F55" s="11">
        <f>E55</f>
        <v>5017.9250000000002</v>
      </c>
      <c r="G55" s="11"/>
      <c r="H55" s="11"/>
      <c r="I55" s="11"/>
      <c r="J55" s="11"/>
      <c r="K55" s="11">
        <f>SUM(B55:G55)</f>
        <v>27139.199999999997</v>
      </c>
      <c r="L55" s="12">
        <f>(M55-L53)/L53</f>
        <v>-3.9999999999999973E-2</v>
      </c>
      <c r="M55">
        <f>L53*0.96</f>
        <v>27139.200000000001</v>
      </c>
      <c r="N55" s="13">
        <f>(M55-B55)/4</f>
        <v>5017.9250000000002</v>
      </c>
      <c r="O55" s="1"/>
    </row>
    <row r="56" spans="1:15" ht="15" x14ac:dyDescent="0.25">
      <c r="A56" s="11" t="s">
        <v>11</v>
      </c>
      <c r="B56" s="11">
        <f>L53/4</f>
        <v>7067.5</v>
      </c>
      <c r="C56" s="11">
        <f>N56</f>
        <v>2685.65</v>
      </c>
      <c r="D56" s="11">
        <f>C56</f>
        <v>2685.65</v>
      </c>
      <c r="E56" s="11">
        <f t="shared" ref="E56" si="22">D56</f>
        <v>2685.65</v>
      </c>
      <c r="F56" s="11">
        <f t="shared" ref="F56" si="23">E56</f>
        <v>2685.65</v>
      </c>
      <c r="G56" s="11">
        <f t="shared" ref="G56" si="24">F56</f>
        <v>2685.65</v>
      </c>
      <c r="H56" s="11">
        <f t="shared" ref="H56" si="25">G56</f>
        <v>2685.65</v>
      </c>
      <c r="I56" s="11">
        <f t="shared" ref="I56" si="26">H56</f>
        <v>2685.65</v>
      </c>
      <c r="J56" s="11">
        <f t="shared" ref="J56" si="27">I56</f>
        <v>2685.65</v>
      </c>
      <c r="K56" s="11">
        <f>SUM(B56:J56)</f>
        <v>28552.700000000004</v>
      </c>
      <c r="L56" s="12">
        <f>(M56-L53)/L53</f>
        <v>1.0000000000000026E-2</v>
      </c>
      <c r="M56" s="13">
        <f>L53*1.01</f>
        <v>28552.7</v>
      </c>
      <c r="N56" s="13">
        <f>(M56-B56)/8</f>
        <v>2685.65</v>
      </c>
    </row>
    <row r="57" spans="1:1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N57" s="4"/>
    </row>
    <row r="58" spans="1:1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N58" s="4"/>
    </row>
    <row r="59" spans="1:15" x14ac:dyDescent="0.2">
      <c r="A59" s="6" t="s">
        <v>25</v>
      </c>
      <c r="B59" s="14"/>
      <c r="C59" s="14"/>
      <c r="D59" s="14"/>
      <c r="E59" s="14"/>
      <c r="F59" s="14"/>
      <c r="G59" s="14"/>
      <c r="H59" s="14"/>
      <c r="I59" s="14"/>
      <c r="J59" s="14"/>
      <c r="K59" s="15"/>
      <c r="L59" s="8"/>
      <c r="M59" s="8"/>
      <c r="N59" s="8"/>
    </row>
    <row r="60" spans="1:15" s="8" customFormat="1" x14ac:dyDescent="0.2">
      <c r="A60" s="9"/>
      <c r="B60" s="9" t="s">
        <v>0</v>
      </c>
      <c r="C60" s="9" t="s">
        <v>1</v>
      </c>
      <c r="D60" s="9" t="s">
        <v>2</v>
      </c>
      <c r="E60" s="9" t="s">
        <v>3</v>
      </c>
      <c r="F60" s="9" t="s">
        <v>4</v>
      </c>
      <c r="G60" s="9" t="s">
        <v>5</v>
      </c>
      <c r="H60" s="9" t="s">
        <v>6</v>
      </c>
      <c r="I60" s="9" t="s">
        <v>7</v>
      </c>
      <c r="J60" s="9" t="s">
        <v>8</v>
      </c>
      <c r="K60" s="9" t="s">
        <v>9</v>
      </c>
      <c r="L60" s="10">
        <v>18590</v>
      </c>
      <c r="O60" s="1"/>
    </row>
    <row r="61" spans="1:15" s="8" customFormat="1" ht="15" x14ac:dyDescent="0.25">
      <c r="A61" s="11" t="s">
        <v>0</v>
      </c>
      <c r="B61" s="11">
        <f>M61</f>
        <v>17474.599999999999</v>
      </c>
      <c r="C61" s="11"/>
      <c r="D61" s="11"/>
      <c r="E61" s="11"/>
      <c r="F61" s="11"/>
      <c r="G61" s="11"/>
      <c r="H61" s="11"/>
      <c r="I61" s="11"/>
      <c r="J61" s="11"/>
      <c r="K61" s="11">
        <f>SUM(B61:G61)</f>
        <v>17474.599999999999</v>
      </c>
      <c r="L61" s="12">
        <f>(M61-L60)/L60</f>
        <v>-6.0000000000000081E-2</v>
      </c>
      <c r="M61">
        <f>L60*0.94</f>
        <v>17474.599999999999</v>
      </c>
      <c r="N61"/>
      <c r="O61" s="1"/>
    </row>
    <row r="62" spans="1:15" s="8" customFormat="1" ht="15" x14ac:dyDescent="0.25">
      <c r="A62" s="11" t="s">
        <v>10</v>
      </c>
      <c r="B62" s="11">
        <f>L60/4</f>
        <v>4647.5</v>
      </c>
      <c r="C62" s="11">
        <f>N62</f>
        <v>3299.7249999999995</v>
      </c>
      <c r="D62" s="11">
        <f>C62</f>
        <v>3299.7249999999995</v>
      </c>
      <c r="E62" s="11">
        <f>D62</f>
        <v>3299.7249999999995</v>
      </c>
      <c r="F62" s="11">
        <f>E62</f>
        <v>3299.7249999999995</v>
      </c>
      <c r="G62" s="11"/>
      <c r="H62" s="11"/>
      <c r="I62" s="11"/>
      <c r="J62" s="11"/>
      <c r="K62" s="11">
        <f>SUM(B62:G62)</f>
        <v>17846.399999999998</v>
      </c>
      <c r="L62" s="12">
        <f>(M62-L60)/L60</f>
        <v>-4.0000000000000119E-2</v>
      </c>
      <c r="M62">
        <f>L60*0.96</f>
        <v>17846.399999999998</v>
      </c>
      <c r="N62" s="13">
        <f>(M62-B62)/4</f>
        <v>3299.7249999999995</v>
      </c>
      <c r="O62" s="1"/>
    </row>
    <row r="63" spans="1:15" ht="15" x14ac:dyDescent="0.25">
      <c r="A63" s="11" t="s">
        <v>11</v>
      </c>
      <c r="B63" s="11">
        <f>L60/4</f>
        <v>4647.5</v>
      </c>
      <c r="C63" s="11">
        <f>N63</f>
        <v>1766.0500000000002</v>
      </c>
      <c r="D63" s="11">
        <f>C63</f>
        <v>1766.0500000000002</v>
      </c>
      <c r="E63" s="11">
        <f t="shared" ref="E63" si="28">D63</f>
        <v>1766.0500000000002</v>
      </c>
      <c r="F63" s="11">
        <f t="shared" ref="F63" si="29">E63</f>
        <v>1766.0500000000002</v>
      </c>
      <c r="G63" s="11">
        <f t="shared" ref="G63" si="30">F63</f>
        <v>1766.0500000000002</v>
      </c>
      <c r="H63" s="11">
        <f t="shared" ref="H63" si="31">G63</f>
        <v>1766.0500000000002</v>
      </c>
      <c r="I63" s="11">
        <f t="shared" ref="I63" si="32">H63</f>
        <v>1766.0500000000002</v>
      </c>
      <c r="J63" s="11">
        <f t="shared" ref="J63" si="33">I63</f>
        <v>1766.0500000000002</v>
      </c>
      <c r="K63" s="11">
        <f>SUM(B63:J63)</f>
        <v>18775.899999999998</v>
      </c>
      <c r="L63" s="12">
        <f>(M63-L60)/L60</f>
        <v>1.0000000000000078E-2</v>
      </c>
      <c r="M63" s="13">
        <f>L60*1.01</f>
        <v>18775.900000000001</v>
      </c>
      <c r="N63" s="13">
        <f>(M63-B63)/8</f>
        <v>1766.0500000000002</v>
      </c>
    </row>
    <row r="64" spans="1:1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16"/>
    </row>
    <row r="65" spans="1:14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7"/>
      <c r="L65" s="8"/>
      <c r="M65" s="8"/>
      <c r="N65" s="8"/>
    </row>
    <row r="66" spans="1:14" x14ac:dyDescent="0.2">
      <c r="A66" s="6" t="s">
        <v>26</v>
      </c>
      <c r="B66" s="14"/>
      <c r="C66" s="14"/>
      <c r="D66" s="14"/>
      <c r="E66" s="14"/>
      <c r="F66" s="14"/>
      <c r="G66" s="14"/>
      <c r="H66" s="14"/>
      <c r="I66" s="14"/>
      <c r="J66" s="14"/>
      <c r="K66" s="15"/>
      <c r="L66" s="8"/>
      <c r="M66" s="8"/>
      <c r="N66" s="8"/>
    </row>
    <row r="67" spans="1:14" x14ac:dyDescent="0.2">
      <c r="A67" s="9"/>
      <c r="B67" s="9" t="s">
        <v>0</v>
      </c>
      <c r="C67" s="9" t="s">
        <v>1</v>
      </c>
      <c r="D67" s="9" t="s">
        <v>2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10">
        <v>31900</v>
      </c>
      <c r="M67" s="8"/>
      <c r="N67" s="8"/>
    </row>
    <row r="68" spans="1:14" ht="15" x14ac:dyDescent="0.25">
      <c r="A68" s="11" t="s">
        <v>0</v>
      </c>
      <c r="B68" s="11">
        <f>M68</f>
        <v>29986</v>
      </c>
      <c r="C68" s="11"/>
      <c r="D68" s="11"/>
      <c r="E68" s="11"/>
      <c r="F68" s="11"/>
      <c r="G68" s="11"/>
      <c r="H68" s="11"/>
      <c r="I68" s="11"/>
      <c r="J68" s="11"/>
      <c r="K68" s="11">
        <f>SUM(B68:G68)</f>
        <v>29986</v>
      </c>
      <c r="L68" s="12">
        <f>(M68-L67)/L67</f>
        <v>-0.06</v>
      </c>
      <c r="M68">
        <f>L67*0.94</f>
        <v>29986</v>
      </c>
      <c r="N68"/>
    </row>
    <row r="69" spans="1:14" ht="15" x14ac:dyDescent="0.25">
      <c r="A69" s="11" t="s">
        <v>10</v>
      </c>
      <c r="B69" s="11">
        <f>L67/4</f>
        <v>7975</v>
      </c>
      <c r="C69" s="11">
        <f>N69</f>
        <v>5662.25</v>
      </c>
      <c r="D69" s="11">
        <f>C69</f>
        <v>5662.25</v>
      </c>
      <c r="E69" s="11">
        <f>D69</f>
        <v>5662.25</v>
      </c>
      <c r="F69" s="11">
        <f>E69</f>
        <v>5662.25</v>
      </c>
      <c r="G69" s="11"/>
      <c r="H69" s="11"/>
      <c r="I69" s="11"/>
      <c r="J69" s="11"/>
      <c r="K69" s="11">
        <f>SUM(B69:G69)</f>
        <v>30624</v>
      </c>
      <c r="L69" s="12">
        <f>(M69-L67)/L67</f>
        <v>-0.04</v>
      </c>
      <c r="M69">
        <f>L67*0.96</f>
        <v>30624</v>
      </c>
      <c r="N69" s="13">
        <f>(M69-B69)/4</f>
        <v>5662.25</v>
      </c>
    </row>
    <row r="70" spans="1:14" ht="15" x14ac:dyDescent="0.25">
      <c r="A70" s="11" t="s">
        <v>11</v>
      </c>
      <c r="B70" s="11">
        <f>L67/4</f>
        <v>7975</v>
      </c>
      <c r="C70" s="11">
        <f>N70</f>
        <v>3030.5</v>
      </c>
      <c r="D70" s="11">
        <f>C70</f>
        <v>3030.5</v>
      </c>
      <c r="E70" s="11">
        <f t="shared" ref="E70" si="34">D70</f>
        <v>3030.5</v>
      </c>
      <c r="F70" s="11">
        <f t="shared" ref="F70" si="35">E70</f>
        <v>3030.5</v>
      </c>
      <c r="G70" s="11">
        <f t="shared" ref="G70" si="36">F70</f>
        <v>3030.5</v>
      </c>
      <c r="H70" s="11">
        <f t="shared" ref="H70" si="37">G70</f>
        <v>3030.5</v>
      </c>
      <c r="I70" s="11">
        <f t="shared" ref="I70" si="38">H70</f>
        <v>3030.5</v>
      </c>
      <c r="J70" s="11">
        <f t="shared" ref="J70" si="39">I70</f>
        <v>3030.5</v>
      </c>
      <c r="K70" s="11">
        <f>SUM(B70:J70)</f>
        <v>32219</v>
      </c>
      <c r="L70" s="12">
        <f>(M70-L67)/L67</f>
        <v>0.01</v>
      </c>
      <c r="M70" s="13">
        <f>L67*1.01</f>
        <v>32219</v>
      </c>
      <c r="N70" s="13">
        <f>(M70-B70)/8</f>
        <v>3030.5</v>
      </c>
    </row>
    <row r="71" spans="1:14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N71" s="4"/>
    </row>
    <row r="73" spans="1:14" x14ac:dyDescent="0.2">
      <c r="A73" s="1" t="s">
        <v>12</v>
      </c>
    </row>
    <row r="74" spans="1:14" x14ac:dyDescent="0.2">
      <c r="A74" s="1" t="s">
        <v>13</v>
      </c>
    </row>
    <row r="75" spans="1:14" x14ac:dyDescent="0.2">
      <c r="A75" s="1" t="s">
        <v>14</v>
      </c>
    </row>
    <row r="76" spans="1:14" x14ac:dyDescent="0.2">
      <c r="A76" s="1" t="s">
        <v>17</v>
      </c>
    </row>
    <row r="77" spans="1:14" x14ac:dyDescent="0.2">
      <c r="A77" s="1" t="s">
        <v>15</v>
      </c>
    </row>
    <row r="78" spans="1:14" x14ac:dyDescent="0.2">
      <c r="A78" s="1" t="s">
        <v>16</v>
      </c>
    </row>
    <row r="80" spans="1:14" x14ac:dyDescent="0.2">
      <c r="A80" s="8" t="s">
        <v>29</v>
      </c>
      <c r="B80" s="8"/>
      <c r="C80" s="8"/>
      <c r="D80" s="8"/>
      <c r="E80" s="8"/>
    </row>
    <row r="81" spans="1:5" x14ac:dyDescent="0.2">
      <c r="A81" s="8"/>
      <c r="B81" s="8"/>
      <c r="C81" s="8"/>
      <c r="D81" s="8"/>
      <c r="E81" s="8"/>
    </row>
    <row r="82" spans="1:5" x14ac:dyDescent="0.2">
      <c r="A82" s="8" t="s">
        <v>30</v>
      </c>
      <c r="B82" s="8" t="s">
        <v>31</v>
      </c>
      <c r="C82" s="8"/>
      <c r="D82" s="8"/>
      <c r="E82" s="8"/>
    </row>
  </sheetData>
  <mergeCells count="1">
    <mergeCell ref="A2:K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MART 2018 </vt:lpstr>
      <vt:lpstr>'MART 2018 '!Yazdırma_Alanı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Banu Çelebi</dc:creator>
  <cp:lastModifiedBy>Gülsen Genç Özmeral</cp:lastModifiedBy>
  <cp:lastPrinted>2016-03-04T14:12:43Z</cp:lastPrinted>
  <dcterms:created xsi:type="dcterms:W3CDTF">2016-02-08T14:30:14Z</dcterms:created>
  <dcterms:modified xsi:type="dcterms:W3CDTF">2018-04-05T12:53:02Z</dcterms:modified>
</cp:coreProperties>
</file>