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20400" windowHeight="7695"/>
  </bookViews>
  <sheets>
    <sheet name="MART 2017 LİSANS" sheetId="1" r:id="rId1"/>
    <sheet name="MART 2017 MYO" sheetId="2" r:id="rId2"/>
    <sheet name="MART 2017 SHMYO" sheetId="4" r:id="rId3"/>
    <sheet name="MART 2017 YURT" sheetId="6" r:id="rId4"/>
  </sheets>
  <definedNames>
    <definedName name="_xlnm.Print_Area" localSheetId="0">'MART 2017 LİSANS'!$A$1:$K$104</definedName>
    <definedName name="_xlnm.Print_Area" localSheetId="1">'MART 2017 MYO'!$A$1:$N$37</definedName>
    <definedName name="_xlnm.Print_Area" localSheetId="2">'MART 2017 SHMYO'!$A$7:$N$23</definedName>
    <definedName name="_xlnm.Print_Area" localSheetId="3">'MART 2017 YURT'!$A$2:$K$73</definedName>
  </definedNames>
  <calcPr calcId="145621"/>
</workbook>
</file>

<file path=xl/calcChain.xml><?xml version="1.0" encoding="utf-8"?>
<calcChain xmlns="http://schemas.openxmlformats.org/spreadsheetml/2006/main">
  <c r="M65" i="6" l="1"/>
  <c r="N65" i="6" s="1"/>
  <c r="C65" i="6" s="1"/>
  <c r="D65" i="6" s="1"/>
  <c r="E65" i="6" s="1"/>
  <c r="F65" i="6" s="1"/>
  <c r="G65" i="6" s="1"/>
  <c r="H65" i="6" s="1"/>
  <c r="I65" i="6" s="1"/>
  <c r="J65" i="6" s="1"/>
  <c r="B65" i="6"/>
  <c r="M64" i="6"/>
  <c r="L64" i="6" s="1"/>
  <c r="B64" i="6"/>
  <c r="M63" i="6"/>
  <c r="L63" i="6" s="1"/>
  <c r="M58" i="6"/>
  <c r="L58" i="6"/>
  <c r="B58" i="6"/>
  <c r="N58" i="6" s="1"/>
  <c r="C58" i="6" s="1"/>
  <c r="M57" i="6"/>
  <c r="N57" i="6" s="1"/>
  <c r="L57" i="6"/>
  <c r="C57" i="6"/>
  <c r="D57" i="6" s="1"/>
  <c r="B57" i="6"/>
  <c r="M56" i="6"/>
  <c r="B56" i="6" s="1"/>
  <c r="K56" i="6" s="1"/>
  <c r="L56" i="6"/>
  <c r="M51" i="6"/>
  <c r="N51" i="6" s="1"/>
  <c r="C51" i="6" s="1"/>
  <c r="D51" i="6" s="1"/>
  <c r="E51" i="6" s="1"/>
  <c r="F51" i="6" s="1"/>
  <c r="G51" i="6" s="1"/>
  <c r="H51" i="6" s="1"/>
  <c r="I51" i="6" s="1"/>
  <c r="J51" i="6" s="1"/>
  <c r="B51" i="6"/>
  <c r="M50" i="6"/>
  <c r="L50" i="6" s="1"/>
  <c r="B50" i="6"/>
  <c r="M49" i="6"/>
  <c r="L49" i="6" s="1"/>
  <c r="M44" i="6"/>
  <c r="L44" i="6"/>
  <c r="B44" i="6"/>
  <c r="N44" i="6" s="1"/>
  <c r="C44" i="6" s="1"/>
  <c r="M43" i="6"/>
  <c r="N43" i="6" s="1"/>
  <c r="L43" i="6"/>
  <c r="C43" i="6"/>
  <c r="D43" i="6" s="1"/>
  <c r="B43" i="6"/>
  <c r="M42" i="6"/>
  <c r="B42" i="6" s="1"/>
  <c r="K42" i="6" s="1"/>
  <c r="L42" i="6"/>
  <c r="M37" i="6"/>
  <c r="N37" i="6" s="1"/>
  <c r="C37" i="6" s="1"/>
  <c r="D37" i="6" s="1"/>
  <c r="E37" i="6" s="1"/>
  <c r="F37" i="6" s="1"/>
  <c r="G37" i="6" s="1"/>
  <c r="H37" i="6" s="1"/>
  <c r="I37" i="6" s="1"/>
  <c r="J37" i="6" s="1"/>
  <c r="B37" i="6"/>
  <c r="M36" i="6"/>
  <c r="L36" i="6" s="1"/>
  <c r="B36" i="6"/>
  <c r="M35" i="6"/>
  <c r="L35" i="6" s="1"/>
  <c r="M30" i="6"/>
  <c r="L30" i="6"/>
  <c r="B30" i="6"/>
  <c r="N30" i="6" s="1"/>
  <c r="C30" i="6" s="1"/>
  <c r="M29" i="6"/>
  <c r="N29" i="6" s="1"/>
  <c r="L29" i="6"/>
  <c r="C29" i="6"/>
  <c r="D29" i="6" s="1"/>
  <c r="B29" i="6"/>
  <c r="M28" i="6"/>
  <c r="B28" i="6" s="1"/>
  <c r="K28" i="6" s="1"/>
  <c r="L28" i="6"/>
  <c r="M23" i="6"/>
  <c r="N23" i="6" s="1"/>
  <c r="C23" i="6" s="1"/>
  <c r="L23" i="6"/>
  <c r="D23" i="6"/>
  <c r="E23" i="6" s="1"/>
  <c r="F23" i="6" s="1"/>
  <c r="G23" i="6" s="1"/>
  <c r="H23" i="6" s="1"/>
  <c r="I23" i="6" s="1"/>
  <c r="J23" i="6" s="1"/>
  <c r="B23" i="6"/>
  <c r="M22" i="6"/>
  <c r="L22" i="6" s="1"/>
  <c r="B22" i="6"/>
  <c r="M21" i="6"/>
  <c r="L21" i="6"/>
  <c r="B21" i="6"/>
  <c r="K21" i="6" s="1"/>
  <c r="O21" i="6" s="1"/>
  <c r="M16" i="6"/>
  <c r="N16" i="6" s="1"/>
  <c r="C16" i="6" s="1"/>
  <c r="L16" i="6"/>
  <c r="B16" i="6"/>
  <c r="M15" i="6"/>
  <c r="N15" i="6" s="1"/>
  <c r="C15" i="6" s="1"/>
  <c r="D15" i="6" s="1"/>
  <c r="E15" i="6" s="1"/>
  <c r="F15" i="6" s="1"/>
  <c r="B15" i="6"/>
  <c r="M14" i="6"/>
  <c r="B14" i="6" s="1"/>
  <c r="K14" i="6" s="1"/>
  <c r="L14" i="6"/>
  <c r="M9" i="6"/>
  <c r="L9" i="6" s="1"/>
  <c r="B9" i="6"/>
  <c r="M8" i="6"/>
  <c r="L8" i="6"/>
  <c r="B8" i="6"/>
  <c r="N8" i="6" s="1"/>
  <c r="C8" i="6" s="1"/>
  <c r="D8" i="6" s="1"/>
  <c r="E8" i="6" s="1"/>
  <c r="F8" i="6" s="1"/>
  <c r="M7" i="6"/>
  <c r="L7" i="6"/>
  <c r="B7" i="6"/>
  <c r="K7" i="6" s="1"/>
  <c r="E43" i="6" l="1"/>
  <c r="F43" i="6" s="1"/>
  <c r="K43" i="6" s="1"/>
  <c r="D16" i="6"/>
  <c r="E16" i="6" s="1"/>
  <c r="F16" i="6" s="1"/>
  <c r="G16" i="6" s="1"/>
  <c r="H16" i="6" s="1"/>
  <c r="I16" i="6" s="1"/>
  <c r="J16" i="6" s="1"/>
  <c r="K16" i="6"/>
  <c r="D30" i="6"/>
  <c r="E30" i="6" s="1"/>
  <c r="F30" i="6" s="1"/>
  <c r="G30" i="6" s="1"/>
  <c r="H30" i="6" s="1"/>
  <c r="I30" i="6" s="1"/>
  <c r="J30" i="6" s="1"/>
  <c r="D58" i="6"/>
  <c r="E58" i="6" s="1"/>
  <c r="F58" i="6" s="1"/>
  <c r="G58" i="6" s="1"/>
  <c r="H58" i="6" s="1"/>
  <c r="I58" i="6" s="1"/>
  <c r="J58" i="6" s="1"/>
  <c r="K58" i="6"/>
  <c r="D44" i="6"/>
  <c r="E44" i="6" s="1"/>
  <c r="F44" i="6" s="1"/>
  <c r="G44" i="6" s="1"/>
  <c r="H44" i="6" s="1"/>
  <c r="I44" i="6" s="1"/>
  <c r="J44" i="6" s="1"/>
  <c r="E29" i="6"/>
  <c r="F29" i="6" s="1"/>
  <c r="K29" i="6"/>
  <c r="E57" i="6"/>
  <c r="F57" i="6" s="1"/>
  <c r="K8" i="6"/>
  <c r="N9" i="6"/>
  <c r="C9" i="6" s="1"/>
  <c r="D9" i="6" s="1"/>
  <c r="E9" i="6" s="1"/>
  <c r="F9" i="6" s="1"/>
  <c r="G9" i="6" s="1"/>
  <c r="H9" i="6" s="1"/>
  <c r="I9" i="6" s="1"/>
  <c r="J9" i="6" s="1"/>
  <c r="K22" i="6"/>
  <c r="N22" i="6"/>
  <c r="C22" i="6" s="1"/>
  <c r="D22" i="6" s="1"/>
  <c r="E22" i="6" s="1"/>
  <c r="F22" i="6" s="1"/>
  <c r="N36" i="6"/>
  <c r="C36" i="6" s="1"/>
  <c r="D36" i="6" s="1"/>
  <c r="E36" i="6" s="1"/>
  <c r="F36" i="6" s="1"/>
  <c r="K50" i="6"/>
  <c r="N50" i="6"/>
  <c r="C50" i="6" s="1"/>
  <c r="D50" i="6" s="1"/>
  <c r="E50" i="6" s="1"/>
  <c r="F50" i="6" s="1"/>
  <c r="N64" i="6"/>
  <c r="C64" i="6" s="1"/>
  <c r="D64" i="6" s="1"/>
  <c r="E64" i="6" s="1"/>
  <c r="F64" i="6" s="1"/>
  <c r="L15" i="6"/>
  <c r="K23" i="6"/>
  <c r="K37" i="6"/>
  <c r="K51" i="6"/>
  <c r="K65" i="6"/>
  <c r="K15" i="6"/>
  <c r="B35" i="6"/>
  <c r="K35" i="6" s="1"/>
  <c r="L37" i="6"/>
  <c r="B49" i="6"/>
  <c r="K49" i="6" s="1"/>
  <c r="L51" i="6"/>
  <c r="B63" i="6"/>
  <c r="K63" i="6" s="1"/>
  <c r="L65" i="6"/>
  <c r="K64" i="6" l="1"/>
  <c r="K36" i="6"/>
  <c r="K57" i="6"/>
  <c r="K44" i="6"/>
  <c r="K30" i="6"/>
  <c r="K9" i="6"/>
  <c r="M97" i="1" l="1"/>
  <c r="L97" i="1"/>
  <c r="B97" i="1"/>
  <c r="M96" i="1"/>
  <c r="N96" i="1" s="1"/>
  <c r="C96" i="1" s="1"/>
  <c r="D96" i="1" s="1"/>
  <c r="E96" i="1" s="1"/>
  <c r="F96" i="1" s="1"/>
  <c r="B96" i="1"/>
  <c r="M95" i="1"/>
  <c r="B95" i="1" s="1"/>
  <c r="K95" i="1" s="1"/>
  <c r="L95" i="1" l="1"/>
  <c r="L96" i="1"/>
  <c r="N97" i="1"/>
  <c r="C97" i="1" s="1"/>
  <c r="K96" i="1"/>
  <c r="M90" i="1"/>
  <c r="L90" i="1" s="1"/>
  <c r="B90" i="1"/>
  <c r="M89" i="1"/>
  <c r="B89" i="1"/>
  <c r="M88" i="1"/>
  <c r="B88" i="1" s="1"/>
  <c r="K88" i="1" s="1"/>
  <c r="M83" i="1"/>
  <c r="L83" i="1" s="1"/>
  <c r="B83" i="1"/>
  <c r="M82" i="1"/>
  <c r="L82" i="1" s="1"/>
  <c r="B82" i="1"/>
  <c r="M81" i="1"/>
  <c r="L81" i="1" s="1"/>
  <c r="M74" i="1"/>
  <c r="L74" i="1" s="1"/>
  <c r="B74" i="1"/>
  <c r="M73" i="1"/>
  <c r="L73" i="1" s="1"/>
  <c r="B73" i="1"/>
  <c r="M72" i="1"/>
  <c r="B72" i="1" s="1"/>
  <c r="K72" i="1" s="1"/>
  <c r="L88" i="1" l="1"/>
  <c r="D97" i="1"/>
  <c r="E97" i="1" s="1"/>
  <c r="F97" i="1" s="1"/>
  <c r="G97" i="1" s="1"/>
  <c r="H97" i="1" s="1"/>
  <c r="I97" i="1" s="1"/>
  <c r="J97" i="1" s="1"/>
  <c r="N90" i="1"/>
  <c r="C90" i="1" s="1"/>
  <c r="D90" i="1" s="1"/>
  <c r="E90" i="1" s="1"/>
  <c r="F90" i="1" s="1"/>
  <c r="G90" i="1" s="1"/>
  <c r="H90" i="1" s="1"/>
  <c r="I90" i="1" s="1"/>
  <c r="J90" i="1" s="1"/>
  <c r="N74" i="1"/>
  <c r="C74" i="1" s="1"/>
  <c r="D74" i="1" s="1"/>
  <c r="E74" i="1" s="1"/>
  <c r="F74" i="1" s="1"/>
  <c r="G74" i="1" s="1"/>
  <c r="H74" i="1" s="1"/>
  <c r="I74" i="1" s="1"/>
  <c r="J74" i="1" s="1"/>
  <c r="L72" i="1"/>
  <c r="N73" i="1"/>
  <c r="C73" i="1" s="1"/>
  <c r="D73" i="1" s="1"/>
  <c r="E73" i="1" s="1"/>
  <c r="F73" i="1" s="1"/>
  <c r="N89" i="1"/>
  <c r="C89" i="1" s="1"/>
  <c r="D89" i="1" s="1"/>
  <c r="E89" i="1" s="1"/>
  <c r="F89" i="1" s="1"/>
  <c r="L89" i="1"/>
  <c r="B81" i="1"/>
  <c r="K81" i="1" s="1"/>
  <c r="N82" i="1"/>
  <c r="C82" i="1" s="1"/>
  <c r="D82" i="1" s="1"/>
  <c r="E82" i="1" s="1"/>
  <c r="F82" i="1" s="1"/>
  <c r="N83" i="1"/>
  <c r="C83" i="1" s="1"/>
  <c r="D83" i="1" s="1"/>
  <c r="E83" i="1" s="1"/>
  <c r="F83" i="1" s="1"/>
  <c r="G83" i="1" s="1"/>
  <c r="H83" i="1" s="1"/>
  <c r="I83" i="1" s="1"/>
  <c r="J83" i="1" s="1"/>
  <c r="K97" i="1" l="1"/>
  <c r="K89" i="1"/>
  <c r="K90" i="1"/>
  <c r="K73" i="1"/>
  <c r="K82" i="1"/>
  <c r="K83" i="1"/>
  <c r="K74" i="1"/>
  <c r="M15" i="4" l="1"/>
  <c r="L15" i="4" s="1"/>
  <c r="B15" i="4"/>
  <c r="M14" i="4"/>
  <c r="L14" i="4" s="1"/>
  <c r="B14" i="4"/>
  <c r="M13" i="4"/>
  <c r="L13" i="4" s="1"/>
  <c r="N15" i="4" l="1"/>
  <c r="C15" i="4" s="1"/>
  <c r="D15" i="4" s="1"/>
  <c r="E15" i="4" s="1"/>
  <c r="F15" i="4" s="1"/>
  <c r="G15" i="4" s="1"/>
  <c r="H15" i="4" s="1"/>
  <c r="I15" i="4" s="1"/>
  <c r="J15" i="4" s="1"/>
  <c r="B13" i="4"/>
  <c r="K13" i="4" s="1"/>
  <c r="N14" i="4"/>
  <c r="C14" i="4" s="1"/>
  <c r="D14" i="4" s="1"/>
  <c r="E14" i="4" s="1"/>
  <c r="F14" i="4" s="1"/>
  <c r="M29" i="2"/>
  <c r="B29" i="2"/>
  <c r="M28" i="2"/>
  <c r="B28" i="2"/>
  <c r="M27" i="2"/>
  <c r="B27" i="2" s="1"/>
  <c r="K27" i="2" s="1"/>
  <c r="M22" i="2"/>
  <c r="B22" i="2"/>
  <c r="M21" i="2"/>
  <c r="L21" i="2" s="1"/>
  <c r="B21" i="2"/>
  <c r="M20" i="2"/>
  <c r="L20" i="2" s="1"/>
  <c r="B20" i="2"/>
  <c r="K20" i="2" s="1"/>
  <c r="M15" i="2"/>
  <c r="N15" i="2" s="1"/>
  <c r="C15" i="2" s="1"/>
  <c r="M14" i="2"/>
  <c r="L14" i="2" s="1"/>
  <c r="B14" i="2"/>
  <c r="M13" i="2"/>
  <c r="B13" i="2" s="1"/>
  <c r="K13" i="2" s="1"/>
  <c r="M8" i="2"/>
  <c r="B8" i="2"/>
  <c r="M7" i="2"/>
  <c r="L7" i="2" s="1"/>
  <c r="B7" i="2"/>
  <c r="M6" i="2"/>
  <c r="L6" i="2" s="1"/>
  <c r="M67" i="1"/>
  <c r="L67" i="1" s="1"/>
  <c r="B67" i="1"/>
  <c r="M66" i="1"/>
  <c r="L66" i="1" s="1"/>
  <c r="B66" i="1"/>
  <c r="M65" i="1"/>
  <c r="B65" i="1" s="1"/>
  <c r="K65" i="1" s="1"/>
  <c r="M60" i="1"/>
  <c r="B60" i="1"/>
  <c r="M59" i="1"/>
  <c r="B59" i="1"/>
  <c r="M58" i="1"/>
  <c r="M53" i="1"/>
  <c r="L53" i="1" s="1"/>
  <c r="B53" i="1"/>
  <c r="M52" i="1"/>
  <c r="L52" i="1" s="1"/>
  <c r="B52" i="1"/>
  <c r="M51" i="1"/>
  <c r="B51" i="1" s="1"/>
  <c r="K51" i="1"/>
  <c r="M46" i="1"/>
  <c r="L46" i="1" s="1"/>
  <c r="B46" i="1"/>
  <c r="M45" i="1"/>
  <c r="B45" i="1"/>
  <c r="M44" i="1"/>
  <c r="B44" i="1" s="1"/>
  <c r="K44" i="1" s="1"/>
  <c r="M39" i="1"/>
  <c r="B39" i="1"/>
  <c r="M38" i="1"/>
  <c r="L38" i="1" s="1"/>
  <c r="B38" i="1"/>
  <c r="N38" i="1" s="1"/>
  <c r="C38" i="1" s="1"/>
  <c r="D38" i="1" s="1"/>
  <c r="E38" i="1" s="1"/>
  <c r="F38" i="1" s="1"/>
  <c r="M37" i="1"/>
  <c r="L37" i="1" s="1"/>
  <c r="M32" i="1"/>
  <c r="B32" i="1"/>
  <c r="M31" i="1"/>
  <c r="L31" i="1" s="1"/>
  <c r="B31" i="1"/>
  <c r="M30" i="1"/>
  <c r="M25" i="1"/>
  <c r="B25" i="1"/>
  <c r="M24" i="1"/>
  <c r="L24" i="1" s="1"/>
  <c r="B24" i="1"/>
  <c r="M23" i="1"/>
  <c r="L23" i="1" s="1"/>
  <c r="M18" i="1"/>
  <c r="B18" i="1"/>
  <c r="M17" i="1"/>
  <c r="L17" i="1" s="1"/>
  <c r="B17" i="1"/>
  <c r="M16" i="1"/>
  <c r="L16" i="1" s="1"/>
  <c r="M9" i="1"/>
  <c r="L9" i="1" s="1"/>
  <c r="B9" i="1"/>
  <c r="M8" i="1"/>
  <c r="L8" i="1" s="1"/>
  <c r="B8" i="1"/>
  <c r="M7" i="1"/>
  <c r="B7" i="1" s="1"/>
  <c r="K7" i="1" s="1"/>
  <c r="L51" i="1" l="1"/>
  <c r="B16" i="1"/>
  <c r="K16" i="1" s="1"/>
  <c r="L65" i="1"/>
  <c r="N52" i="1"/>
  <c r="C52" i="1" s="1"/>
  <c r="D52" i="1" s="1"/>
  <c r="E52" i="1" s="1"/>
  <c r="F52" i="1" s="1"/>
  <c r="N32" i="1"/>
  <c r="C32" i="1" s="1"/>
  <c r="D32" i="1" s="1"/>
  <c r="E32" i="1" s="1"/>
  <c r="F32" i="1" s="1"/>
  <c r="G32" i="1" s="1"/>
  <c r="H32" i="1" s="1"/>
  <c r="I32" i="1" s="1"/>
  <c r="J32" i="1" s="1"/>
  <c r="N9" i="1"/>
  <c r="C9" i="1" s="1"/>
  <c r="D9" i="1" s="1"/>
  <c r="E9" i="1" s="1"/>
  <c r="F9" i="1" s="1"/>
  <c r="G9" i="1" s="1"/>
  <c r="H9" i="1" s="1"/>
  <c r="I9" i="1" s="1"/>
  <c r="J9" i="1" s="1"/>
  <c r="N29" i="2"/>
  <c r="C29" i="2" s="1"/>
  <c r="D29" i="2" s="1"/>
  <c r="E29" i="2" s="1"/>
  <c r="F29" i="2" s="1"/>
  <c r="G29" i="2" s="1"/>
  <c r="H29" i="2" s="1"/>
  <c r="I29" i="2" s="1"/>
  <c r="J29" i="2" s="1"/>
  <c r="L13" i="2"/>
  <c r="N14" i="2"/>
  <c r="C14" i="2" s="1"/>
  <c r="D14" i="2" s="1"/>
  <c r="E14" i="2" s="1"/>
  <c r="F14" i="2" s="1"/>
  <c r="N7" i="2"/>
  <c r="C7" i="2" s="1"/>
  <c r="D7" i="2" s="1"/>
  <c r="E7" i="2" s="1"/>
  <c r="F7" i="2" s="1"/>
  <c r="L15" i="2"/>
  <c r="L29" i="2"/>
  <c r="N8" i="2"/>
  <c r="C8" i="2" s="1"/>
  <c r="D8" i="2" s="1"/>
  <c r="E8" i="2" s="1"/>
  <c r="F8" i="2" s="1"/>
  <c r="G8" i="2" s="1"/>
  <c r="H8" i="2" s="1"/>
  <c r="I8" i="2" s="1"/>
  <c r="J8" i="2" s="1"/>
  <c r="N31" i="1"/>
  <c r="C31" i="1" s="1"/>
  <c r="D31" i="1" s="1"/>
  <c r="E31" i="1" s="1"/>
  <c r="F31" i="1" s="1"/>
  <c r="N8" i="1"/>
  <c r="C8" i="1" s="1"/>
  <c r="N67" i="1"/>
  <c r="C67" i="1" s="1"/>
  <c r="N66" i="1"/>
  <c r="C66" i="1" s="1"/>
  <c r="N53" i="1"/>
  <c r="C53" i="1" s="1"/>
  <c r="N46" i="1"/>
  <c r="C46" i="1" s="1"/>
  <c r="D46" i="1" s="1"/>
  <c r="E46" i="1" s="1"/>
  <c r="F46" i="1" s="1"/>
  <c r="G46" i="1" s="1"/>
  <c r="H46" i="1" s="1"/>
  <c r="I46" i="1" s="1"/>
  <c r="J46" i="1" s="1"/>
  <c r="B37" i="1"/>
  <c r="K37" i="1" s="1"/>
  <c r="L32" i="1"/>
  <c r="N24" i="1"/>
  <c r="C24" i="1" s="1"/>
  <c r="D24" i="1" s="1"/>
  <c r="E24" i="1" s="1"/>
  <c r="F24" i="1" s="1"/>
  <c r="B23" i="1"/>
  <c r="K23" i="1" s="1"/>
  <c r="N18" i="1"/>
  <c r="C18" i="1" s="1"/>
  <c r="D18" i="1" s="1"/>
  <c r="E18" i="1" s="1"/>
  <c r="F18" i="1" s="1"/>
  <c r="G18" i="1" s="1"/>
  <c r="H18" i="1" s="1"/>
  <c r="I18" i="1" s="1"/>
  <c r="J18" i="1" s="1"/>
  <c r="L18" i="1"/>
  <c r="L7" i="1"/>
  <c r="K15" i="4"/>
  <c r="K14" i="4"/>
  <c r="D8" i="1"/>
  <c r="E8" i="1" s="1"/>
  <c r="F8" i="1" s="1"/>
  <c r="D53" i="1"/>
  <c r="E53" i="1" s="1"/>
  <c r="F53" i="1" s="1"/>
  <c r="G53" i="1" s="1"/>
  <c r="H53" i="1" s="1"/>
  <c r="I53" i="1" s="1"/>
  <c r="J53" i="1" s="1"/>
  <c r="K53" i="1"/>
  <c r="L25" i="1"/>
  <c r="N25" i="1"/>
  <c r="C25" i="1" s="1"/>
  <c r="D25" i="1" s="1"/>
  <c r="E25" i="1" s="1"/>
  <c r="F25" i="1" s="1"/>
  <c r="G25" i="1" s="1"/>
  <c r="H25" i="1" s="1"/>
  <c r="I25" i="1" s="1"/>
  <c r="J25" i="1" s="1"/>
  <c r="B30" i="1"/>
  <c r="K30" i="1" s="1"/>
  <c r="L30" i="1"/>
  <c r="K38" i="1"/>
  <c r="L39" i="1"/>
  <c r="N39" i="1"/>
  <c r="C39" i="1" s="1"/>
  <c r="D39" i="1" s="1"/>
  <c r="E39" i="1" s="1"/>
  <c r="F39" i="1" s="1"/>
  <c r="G39" i="1" s="1"/>
  <c r="H39" i="1" s="1"/>
  <c r="I39" i="1" s="1"/>
  <c r="J39" i="1" s="1"/>
  <c r="L59" i="1"/>
  <c r="N59" i="1"/>
  <c r="C59" i="1" s="1"/>
  <c r="D59" i="1" s="1"/>
  <c r="E59" i="1" s="1"/>
  <c r="F59" i="1" s="1"/>
  <c r="N21" i="2"/>
  <c r="C21" i="2" s="1"/>
  <c r="D21" i="2" s="1"/>
  <c r="E21" i="2" s="1"/>
  <c r="F21" i="2" s="1"/>
  <c r="N28" i="2"/>
  <c r="C28" i="2" s="1"/>
  <c r="D28" i="2" s="1"/>
  <c r="E28" i="2" s="1"/>
  <c r="F28" i="2" s="1"/>
  <c r="L28" i="2"/>
  <c r="N17" i="1"/>
  <c r="C17" i="1" s="1"/>
  <c r="D17" i="1" s="1"/>
  <c r="E17" i="1" s="1"/>
  <c r="F17" i="1" s="1"/>
  <c r="L58" i="1"/>
  <c r="B58" i="1"/>
  <c r="K58" i="1" s="1"/>
  <c r="D67" i="1"/>
  <c r="E67" i="1" s="1"/>
  <c r="F67" i="1" s="1"/>
  <c r="G67" i="1" s="1"/>
  <c r="H67" i="1" s="1"/>
  <c r="I67" i="1" s="1"/>
  <c r="J67" i="1" s="1"/>
  <c r="N45" i="1"/>
  <c r="C45" i="1" s="1"/>
  <c r="D45" i="1" s="1"/>
  <c r="E45" i="1" s="1"/>
  <c r="F45" i="1" s="1"/>
  <c r="L45" i="1"/>
  <c r="N60" i="1"/>
  <c r="C60" i="1" s="1"/>
  <c r="D60" i="1" s="1"/>
  <c r="E60" i="1" s="1"/>
  <c r="F60" i="1" s="1"/>
  <c r="G60" i="1" s="1"/>
  <c r="H60" i="1" s="1"/>
  <c r="I60" i="1" s="1"/>
  <c r="J60" i="1" s="1"/>
  <c r="L60" i="1"/>
  <c r="L22" i="2"/>
  <c r="N22" i="2"/>
  <c r="C22" i="2" s="1"/>
  <c r="D22" i="2" s="1"/>
  <c r="E22" i="2" s="1"/>
  <c r="F22" i="2" s="1"/>
  <c r="G22" i="2" s="1"/>
  <c r="H22" i="2" s="1"/>
  <c r="I22" i="2" s="1"/>
  <c r="J22" i="2" s="1"/>
  <c r="K31" i="1"/>
  <c r="L44" i="1"/>
  <c r="B6" i="2"/>
  <c r="K6" i="2" s="1"/>
  <c r="L8" i="2"/>
  <c r="D15" i="2"/>
  <c r="E15" i="2" s="1"/>
  <c r="F15" i="2" s="1"/>
  <c r="G15" i="2" s="1"/>
  <c r="H15" i="2" s="1"/>
  <c r="I15" i="2" s="1"/>
  <c r="J15" i="2" s="1"/>
  <c r="L27" i="2"/>
  <c r="K67" i="1" l="1"/>
  <c r="K9" i="1"/>
  <c r="K28" i="2"/>
  <c r="K21" i="2"/>
  <c r="K7" i="2"/>
  <c r="K14" i="2"/>
  <c r="K8" i="2"/>
  <c r="D66" i="1"/>
  <c r="E66" i="1" s="1"/>
  <c r="F66" i="1" s="1"/>
  <c r="K59" i="1"/>
  <c r="K18" i="1"/>
  <c r="K60" i="1"/>
  <c r="K52" i="1"/>
  <c r="K45" i="1"/>
  <c r="K24" i="1"/>
  <c r="K8" i="1"/>
  <c r="K39" i="1"/>
  <c r="K25" i="1"/>
  <c r="K15" i="2"/>
  <c r="K32" i="1"/>
  <c r="K46" i="1"/>
  <c r="K17" i="1"/>
  <c r="K22" i="2"/>
  <c r="K29" i="2"/>
  <c r="K66" i="1" l="1"/>
</calcChain>
</file>

<file path=xl/sharedStrings.xml><?xml version="1.0" encoding="utf-8"?>
<sst xmlns="http://schemas.openxmlformats.org/spreadsheetml/2006/main" count="448" uniqueCount="74">
  <si>
    <t>PEŞİN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</si>
  <si>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</si>
  <si>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</si>
  <si>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</si>
  <si>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</si>
  <si>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</si>
  <si>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</si>
  <si>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</si>
  <si>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</si>
  <si>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TOPLAM</t>
  </si>
  <si>
    <t>PLAN 1</t>
  </si>
  <si>
    <t>PLAN 2</t>
  </si>
  <si>
    <t>Spor Yönetimi Bölümü</t>
  </si>
  <si>
    <t>KDV oranı %8'dir.</t>
  </si>
  <si>
    <t>Tamamının peşin ödendiği durumlarda ve peşinat ödemelerinde kredi kartı ile ödeme yapılırsa %1 komisyon alınır.</t>
  </si>
  <si>
    <t>Okulumuzda geçerli olan kredi kartları : Maximum kart, Bonus card, World card, Cardfinans, Axess card (ve diğer akbank kartları)</t>
  </si>
  <si>
    <t>advantage card'dır.</t>
  </si>
  <si>
    <t>Banka ile kredili mevduat hesabı (KMH) anlaşması yapılması durumunda banka, gelir belgesi, ikametgah belgesi ve nüfus cüzdanı kopyası</t>
  </si>
  <si>
    <t>isteyebilir.</t>
  </si>
  <si>
    <t>Pilotaj</t>
  </si>
  <si>
    <t>Tıp Fakültesi</t>
  </si>
  <si>
    <t>Diş Hekimliği Fakültesi</t>
  </si>
  <si>
    <t>Konservatuvar</t>
  </si>
  <si>
    <t>2005-2006-2007-2008 GİRİŞLİ ÖĞRENCİLER (34.300+kdv)</t>
  </si>
  <si>
    <t>2009 - 2010 - 2011  - 2012 GİRİŞLİ ÖĞRENCİLER (34.300+kdv)</t>
  </si>
  <si>
    <t>Uygulamalı Bilimler Y.Okulu (Spor b.hariç),İşletme ve Yönetim Bilimleri Fakültesi</t>
  </si>
  <si>
    <t>2009 - 2010 - 2011 - 2012 GİRİŞLİ ÖĞRENCİLER (35.500 + kdv)</t>
  </si>
  <si>
    <t>2009 - 2010 - 2011 - 2012 GİRİŞLİ ÖĞRENCİLER (38.500+ kdv)</t>
  </si>
  <si>
    <t>2009 - 2010  - 2011 - 2012 GİRİŞLİ ÖĞRENCİLER (28.850+ kdv)</t>
  </si>
  <si>
    <t>2009 -2010 - 2011 GİRİŞLİ ÖĞRENCİLER (22.800 + kdv)</t>
  </si>
  <si>
    <t>2013 - 2014 - 2015 - 2016 GİRİŞLİ ÖĞRENCİLER (38.300+kdv)</t>
  </si>
  <si>
    <t>2013 - 2014 - 2015 - 2016 GİRİŞLİ ÖĞRENCİLER (41.400 +kdv)</t>
  </si>
  <si>
    <t>2013- 2014-2015 - 2016 GİRİŞLİ ÖĞRENCİLER (32.250+kdv)</t>
  </si>
  <si>
    <t>Hemşirelik, Çocuk Gelişimi, Spor Yönetimi</t>
  </si>
  <si>
    <t>2013- 2014 - 2015 GİRİŞLİ ÖĞRENCİLER (70.400+kdv)</t>
  </si>
  <si>
    <t>PİLOTAJ 2016 GİRİŞLİ ÖĞRENCİLER (38.300 TL + KDV eğitim ücreti, 10.800 Euro + KDV uçuş okulu ücreti)</t>
  </si>
  <si>
    <t>2014 - 2015 - 2016 GİRİŞLİ ÖĞRENCİLER (59.000+kdv)</t>
  </si>
  <si>
    <t>2014 - 2015 - 2016 GİRİŞLİ ÖĞRENCİLER (55.200+kdv)</t>
  </si>
  <si>
    <t>2015 - 2016 GİRİŞLİ ÖĞRENCİLER (30.000+kdv)</t>
  </si>
  <si>
    <t xml:space="preserve"> İNGİLİZCE BÖLÜMLER (20.200 TL+KDV)</t>
  </si>
  <si>
    <t>ÖRGÜN VE İKİNCİ ÖĞRETİM ÖĞRETİM ( 19.000 + KDV)</t>
  </si>
  <si>
    <t>UZAKTAN EĞİTİM YEREL YÖNETİMLER (5.450TL + KDV)</t>
  </si>
  <si>
    <t>UZAKTAN EĞİTİM İŞ SAĞLIĞI GÜVENLİĞİ (8.800 TL + KDV)</t>
  </si>
  <si>
    <t xml:space="preserve"> 2013 - 2014 - 2015 - 2016  GİRİŞLİ ÖĞRENCİLER  (20.500+ KDV)</t>
  </si>
  <si>
    <t>Psikoloji Bölümü, Mühendislik Fakültesi, Hukuk Fakültesi, Mimarlık bölümü (İngilizce ve Türkçe)</t>
  </si>
  <si>
    <t>Paraf card ve Advantage card'dır.</t>
  </si>
  <si>
    <t>Sağlık Bilimleri Fakültesi  (Sağlık Yön. Ve  2012 Grş.Fizik tedavi Hariç)</t>
  </si>
  <si>
    <t>Mütercim Tercümanlıklar, Sosyoloji, Matematik Bölüm., Sanat ,Tasarım ve Mimarlık Fak.(Mimarlık İng.-Türkçe böl. harç)-</t>
  </si>
  <si>
    <t xml:space="preserve"> 2012 Grş. Fizik Tedavi Reh., Sağlık Yönt., Eğitim Fak.</t>
  </si>
  <si>
    <t>Psikoloji Bölümü, Mühendislik Fakültesi, Hukuk Fakültesi, Mimarlık Bölüm İng.-Türkçe</t>
  </si>
  <si>
    <t>İnsan ve Toplum Bilimleri Fak. (Psikoloji hariç), İşletme ve Yönetim Bilimleri Fakültesi, Eğitim Fakültesi, Sanat, Tasarım ve Mimarlık Fakültesi (Mimarlık bölümü İng.-Türkçe hariç), Sağlık Bilimleri Fakültesi (Çocuk Gelişimi ve Hemşirelik hariç) Uygulamalı Bilimler Y.O. (Pilotaj ve Spor Yönetimi hariç)</t>
  </si>
  <si>
    <t>YURT KAYIT YENİLEME ÖDEME PLANLARI (KDV HARİÇ) 01-31 MART 2017  geçerli fiyatlar</t>
  </si>
  <si>
    <t>MEVCUT YURTLAR 4 KİŞİLİK ODA KİŞİ BAŞI İLAN EDİLEN ÜCRET 7.850 TL + KDV</t>
  </si>
  <si>
    <t>MEVCUT YURTLAR 2 KİŞİLİK ODA KİŞİ BAŞI İLAN EDİLEN ÜCRET 14.200 TL + KDV</t>
  </si>
  <si>
    <t>MEVCUT YURTLAR 1 KİŞİLİK ODA KİŞİ BAŞI İLAN EDİLEN ÜCRET 24.200 TL + KDV</t>
  </si>
  <si>
    <t>MEVCUT YURTLAR  ZEMİN KAT 4 KİŞİLİK ODA KİŞİ BAŞI İLAN EDİLEN ÜCRET 7.200 TL + KDV</t>
  </si>
  <si>
    <t>MEVCUT YURTLAR ÜST KAT4 KİŞİLİK ODA KİŞİ BAŞI İLAN EDİLEN ÜCRET 8.900 TL + KDV</t>
  </si>
  <si>
    <t>MEVCUT YURTLAR ÜST KAT 2 KİŞİLİK ODA KİŞİ BAŞI İLAN EDİLEN ÜCRET 15.400 TL + KDV</t>
  </si>
  <si>
    <t>MEVCUT YURTLAR ÜST KAT 1 KİŞİLİK ODA KİŞİ BAŞI İLAN EDİLEN ÜCRET 25.700 TL + KDV</t>
  </si>
  <si>
    <t>MERAL OKAN YURDU 2 KİŞİLİK ODA KİŞİ BAŞI İLAN EDİLEN ÜCRET 16.900 TL + KDV</t>
  </si>
  <si>
    <t>MERAL OKAN YURDU 1 KİŞİLİK ODA KİŞİ BAŞI İLAN EDİLEN ÜCRET 29.000 TL + KDV</t>
  </si>
  <si>
    <t>paraf card ve advantage card'dır.</t>
  </si>
  <si>
    <t>VAKIFBANK A.Ş. KADIKÖY ŞUBESİ</t>
  </si>
  <si>
    <t xml:space="preserve">YURT </t>
  </si>
  <si>
    <t>TR82 0001 5001 5800 7299 0036 38</t>
  </si>
  <si>
    <t>LİSANS</t>
  </si>
  <si>
    <t>TR73 0001 5001 5800 7299 0036 06</t>
  </si>
  <si>
    <t>SHMYO</t>
  </si>
  <si>
    <t>TR62 0001 5001 5800 7302 2071 32</t>
  </si>
  <si>
    <t>ERKEN KAYIT YENİLEME MESLEK YÜKSEK OKULU ÖDEME PLANLARI (KDV HARİÇ)     01-31 MART 2017 geçerli fiyatlar</t>
  </si>
  <si>
    <t>MYO</t>
  </si>
  <si>
    <t>TR44 0001 5001 5800 7299 0036 43</t>
  </si>
  <si>
    <t>ERKEN KAYIT YENİLEME SAĞLIK MESLEK YÜKSEK OKULU ÖDEME PLANLARI            (KDV HARİÇ)    01-31 MART 2017    geçerli fiyatlar</t>
  </si>
  <si>
    <t>ERKEN KAYIT YENİLEME LİSANS ÖDEME PLANLARI (KDV HARİÇ) 01-31 MART 2017  
geçerli fiyatlar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</si>
</sst>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T_L_-;\-* #,##0.00\ _T_L_-;_-* &quot;-&quot;??\ _T_L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0"/>
      <color theme="1"/>
      <name val="Verdana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</cellStyleXfs>
  <cellXfs count="29">
    <xf numFmtId="0" fontId="0" fillId="0" borderId="0" xfId="0"/>
    <xf numFmtId="10" fontId="2" fillId="0" borderId="0" xfId="1" applyNumberFormat="1" applyFont="1" applyAlignment="1">
      <alignment horizontal="center" wrapText="1"/>
    </xf>
    <xf numFmtId="0" fontId="3" fillId="0" borderId="0" xfId="0" applyFont="1"/>
    <xf numFmtId="3" fontId="3" fillId="0" borderId="0" xfId="0" applyNumberFormat="1" applyFont="1" applyAlignment="1">
      <alignment wrapText="1"/>
    </xf>
    <xf numFmtId="10" fontId="3" fillId="0" borderId="0" xfId="1" applyNumberFormat="1" applyFont="1" applyAlignment="1">
      <alignment wrapText="1"/>
    </xf>
    <xf numFmtId="3" fontId="3" fillId="0" borderId="0" xfId="0" applyNumberFormat="1" applyFont="1"/>
    <xf numFmtId="10" fontId="3" fillId="0" borderId="0" xfId="1" applyNumberFormat="1" applyFont="1"/>
    <xf numFmtId="3" fontId="4" fillId="0" borderId="0" xfId="0" applyNumberFormat="1" applyFont="1" applyBorder="1"/>
    <xf numFmtId="10" fontId="4" fillId="0" borderId="0" xfId="1" applyNumberFormat="1" applyFont="1" applyBorder="1"/>
    <xf numFmtId="0" fontId="4" fillId="0" borderId="0" xfId="0" applyFont="1"/>
    <xf numFmtId="3" fontId="4" fillId="0" borderId="1" xfId="0" applyNumberFormat="1" applyFont="1" applyBorder="1"/>
    <xf numFmtId="3" fontId="4" fillId="0" borderId="0" xfId="1" applyNumberFormat="1" applyFont="1" applyBorder="1"/>
    <xf numFmtId="3" fontId="3" fillId="0" borderId="1" xfId="0" applyNumberFormat="1" applyFont="1" applyBorder="1"/>
    <xf numFmtId="9" fontId="3" fillId="0" borderId="0" xfId="1" applyNumberFormat="1" applyFont="1" applyBorder="1"/>
    <xf numFmtId="3" fontId="0" fillId="0" borderId="0" xfId="0" applyNumberFormat="1"/>
    <xf numFmtId="3" fontId="4" fillId="0" borderId="0" xfId="0" applyNumberFormat="1" applyFont="1"/>
    <xf numFmtId="10" fontId="4" fillId="0" borderId="0" xfId="1" applyNumberFormat="1" applyFont="1"/>
    <xf numFmtId="9" fontId="3" fillId="0" borderId="0" xfId="1" applyNumberFormat="1" applyFont="1"/>
    <xf numFmtId="9" fontId="4" fillId="0" borderId="0" xfId="1" applyNumberFormat="1" applyFont="1"/>
    <xf numFmtId="3" fontId="2" fillId="0" borderId="0" xfId="0" applyNumberFormat="1" applyFont="1" applyAlignment="1"/>
    <xf numFmtId="3" fontId="3" fillId="0" borderId="0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2" fillId="0" borderId="0" xfId="0" applyNumberFormat="1" applyFont="1" applyAlignment="1">
      <alignment horizontal="center" wrapText="1"/>
    </xf>
    <xf numFmtId="3" fontId="4" fillId="0" borderId="2" xfId="0" applyNumberFormat="1" applyFont="1" applyBorder="1" applyAlignment="1">
      <alignment horizontal="left" wrapText="1"/>
    </xf>
    <xf numFmtId="3" fontId="2" fillId="0" borderId="0" xfId="0" applyNumberFormat="1" applyFont="1" applyAlignment="1">
      <alignment horizontal="center"/>
    </xf>
    <xf numFmtId="4" fontId="4" fillId="0" borderId="0" xfId="0" applyNumberFormat="1" applyFont="1"/>
    <xf numFmtId="4" fontId="3" fillId="0" borderId="0" xfId="0" applyNumberFormat="1" applyFont="1"/>
  </cellXfs>
  <cellStyles count="4">
    <cellStyle name="Binlik Ayracı 4" xfId="3"/>
    <cellStyle name="Normal" xfId="0" builtinId="0"/>
    <cellStyle name="Normal 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0"/>
  <sheetViews>
    <sheetView tabSelected="1" topLeftCell="A79" workbookViewId="0">
      <selection activeCell="C114" sqref="C114:C115"/>
    </sheetView>
  </sheetViews>
  <sheetFormatPr defaultRowHeight="12.75" x14ac:dyDescent="0.2"/>
  <cols>
    <col min="1" max="1" width="16" style="2" customWidth="1"/>
    <col min="2" max="2" width="16.85546875" style="2" bestFit="1" customWidth="1"/>
    <col min="3" max="4" width="12" style="2" customWidth="1"/>
    <col min="5" max="5" width="11.85546875" style="2" customWidth="1"/>
    <col min="6" max="6" width="11.42578125" style="2" customWidth="1"/>
    <col min="7" max="7" width="10" style="2" customWidth="1"/>
    <col min="8" max="8" width="11.5703125" style="2" customWidth="1"/>
    <col min="9" max="9" width="11.140625" style="2" customWidth="1"/>
    <col min="10" max="10" width="10.85546875" style="2" customWidth="1"/>
    <col min="11" max="11" width="12" style="2" customWidth="1"/>
    <col min="12" max="12" width="9.5703125" style="6" hidden="1" customWidth="1"/>
    <col min="13" max="15" width="0" style="2" hidden="1" customWidth="1"/>
    <col min="16" max="17" width="9.140625" style="2"/>
    <col min="18" max="18" width="11.28515625" style="2" bestFit="1" customWidth="1"/>
    <col min="19" max="16384" width="9.140625" style="2"/>
  </cols>
  <sheetData>
    <row r="2" spans="1:16" ht="33.75" customHeight="1" x14ac:dyDescent="0.25">
      <c r="A2" s="24" t="s">
        <v>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6" s="9" customFormat="1" ht="13.5" customHeight="1" x14ac:dyDescent="0.2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6" s="9" customFormat="1" x14ac:dyDescent="0.2">
      <c r="A6" s="10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1">
        <v>34300</v>
      </c>
    </row>
    <row r="7" spans="1:16" ht="15" x14ac:dyDescent="0.25">
      <c r="A7" s="12" t="s">
        <v>0</v>
      </c>
      <c r="B7" s="12">
        <f>M7</f>
        <v>32241.999999999996</v>
      </c>
      <c r="C7" s="12"/>
      <c r="D7" s="12"/>
      <c r="E7" s="12"/>
      <c r="F7" s="12"/>
      <c r="G7" s="12"/>
      <c r="H7" s="12"/>
      <c r="I7" s="12"/>
      <c r="J7" s="12"/>
      <c r="K7" s="12">
        <f>SUM(B7:G7)</f>
        <v>32241.999999999996</v>
      </c>
      <c r="L7" s="13">
        <f>(M7-L6)/L6</f>
        <v>-6.0000000000000109E-2</v>
      </c>
      <c r="M7">
        <f>L6*0.94</f>
        <v>32241.999999999996</v>
      </c>
      <c r="N7"/>
    </row>
    <row r="8" spans="1:16" ht="15" x14ac:dyDescent="0.25">
      <c r="A8" s="12" t="s">
        <v>10</v>
      </c>
      <c r="B8" s="12">
        <f>L6/4</f>
        <v>8575</v>
      </c>
      <c r="C8" s="12">
        <f>N8</f>
        <v>6088.25</v>
      </c>
      <c r="D8" s="12">
        <f>C8</f>
        <v>6088.25</v>
      </c>
      <c r="E8" s="12">
        <f>D8</f>
        <v>6088.25</v>
      </c>
      <c r="F8" s="12">
        <f>E8</f>
        <v>6088.25</v>
      </c>
      <c r="G8" s="12"/>
      <c r="H8" s="12"/>
      <c r="I8" s="12"/>
      <c r="J8" s="12"/>
      <c r="K8" s="12">
        <f>SUM(B8:G8)</f>
        <v>32928</v>
      </c>
      <c r="L8" s="13">
        <f>(M8-L6)/L6</f>
        <v>-0.04</v>
      </c>
      <c r="M8">
        <f>L6*0.96</f>
        <v>32928</v>
      </c>
      <c r="N8" s="14">
        <f>(M8-B8)/4</f>
        <v>6088.25</v>
      </c>
    </row>
    <row r="9" spans="1:16" ht="15" x14ac:dyDescent="0.25">
      <c r="A9" s="12" t="s">
        <v>11</v>
      </c>
      <c r="B9" s="12">
        <f>L6/4</f>
        <v>8575</v>
      </c>
      <c r="C9" s="12">
        <f>N9</f>
        <v>3258.5</v>
      </c>
      <c r="D9" s="12">
        <f>C9</f>
        <v>3258.5</v>
      </c>
      <c r="E9" s="12">
        <f t="shared" ref="E9:J9" si="0">D9</f>
        <v>3258.5</v>
      </c>
      <c r="F9" s="12">
        <f t="shared" si="0"/>
        <v>3258.5</v>
      </c>
      <c r="G9" s="12">
        <f t="shared" si="0"/>
        <v>3258.5</v>
      </c>
      <c r="H9" s="12">
        <f t="shared" si="0"/>
        <v>3258.5</v>
      </c>
      <c r="I9" s="12">
        <f t="shared" si="0"/>
        <v>3258.5</v>
      </c>
      <c r="J9" s="12">
        <f t="shared" si="0"/>
        <v>3258.5</v>
      </c>
      <c r="K9" s="12">
        <f>SUM(B9:J9)</f>
        <v>34643</v>
      </c>
      <c r="L9" s="13">
        <f>(M9-L6)/L6</f>
        <v>0.01</v>
      </c>
      <c r="M9" s="14">
        <f>L6*1.01</f>
        <v>34643</v>
      </c>
      <c r="N9" s="14">
        <f>(M9-B9)/8</f>
        <v>3258.5</v>
      </c>
    </row>
    <row r="10" spans="1:16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6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6" s="9" customFormat="1" x14ac:dyDescent="0.2">
      <c r="A12" s="15" t="s">
        <v>24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P12" s="2"/>
    </row>
    <row r="13" spans="1:16" s="9" customFormat="1" ht="17.25" customHeight="1" x14ac:dyDescent="0.2">
      <c r="A13" s="15" t="s">
        <v>47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P13" s="2"/>
    </row>
    <row r="14" spans="1:16" s="9" customFormat="1" ht="12.75" customHeight="1" x14ac:dyDescent="0.2">
      <c r="A14" s="15" t="s">
        <v>48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P14" s="2"/>
    </row>
    <row r="15" spans="1:16" s="9" customFormat="1" x14ac:dyDescent="0.2">
      <c r="A15" s="10"/>
      <c r="B15" s="10" t="s">
        <v>0</v>
      </c>
      <c r="C15" s="10" t="s">
        <v>1</v>
      </c>
      <c r="D15" s="10" t="s">
        <v>2</v>
      </c>
      <c r="E15" s="10" t="s">
        <v>3</v>
      </c>
      <c r="F15" s="10" t="s">
        <v>4</v>
      </c>
      <c r="G15" s="10" t="s">
        <v>5</v>
      </c>
      <c r="H15" s="10" t="s">
        <v>6</v>
      </c>
      <c r="I15" s="10" t="s">
        <v>7</v>
      </c>
      <c r="J15" s="10" t="s">
        <v>8</v>
      </c>
      <c r="K15" s="10" t="s">
        <v>9</v>
      </c>
      <c r="L15" s="11">
        <v>34300</v>
      </c>
      <c r="P15" s="2"/>
    </row>
    <row r="16" spans="1:16" ht="15" x14ac:dyDescent="0.25">
      <c r="A16" s="12" t="s">
        <v>0</v>
      </c>
      <c r="B16" s="12">
        <f>M16</f>
        <v>32241.999999999996</v>
      </c>
      <c r="C16" s="12"/>
      <c r="D16" s="12"/>
      <c r="E16" s="12"/>
      <c r="F16" s="12"/>
      <c r="G16" s="12"/>
      <c r="H16" s="12"/>
      <c r="I16" s="12"/>
      <c r="J16" s="12"/>
      <c r="K16" s="12">
        <f>SUM(B16:G16)</f>
        <v>32241.999999999996</v>
      </c>
      <c r="L16" s="13">
        <f>(M16-L15)/L15</f>
        <v>-6.0000000000000109E-2</v>
      </c>
      <c r="M16">
        <f>L15*0.94</f>
        <v>32241.999999999996</v>
      </c>
      <c r="N16"/>
    </row>
    <row r="17" spans="1:16" ht="15" x14ac:dyDescent="0.25">
      <c r="A17" s="12" t="s">
        <v>10</v>
      </c>
      <c r="B17" s="12">
        <f>L15/4</f>
        <v>8575</v>
      </c>
      <c r="C17" s="12">
        <f>N17</f>
        <v>6088.25</v>
      </c>
      <c r="D17" s="12">
        <f>C17</f>
        <v>6088.25</v>
      </c>
      <c r="E17" s="12">
        <f>D17</f>
        <v>6088.25</v>
      </c>
      <c r="F17" s="12">
        <f>E17</f>
        <v>6088.25</v>
      </c>
      <c r="G17" s="12"/>
      <c r="H17" s="12"/>
      <c r="I17" s="12"/>
      <c r="J17" s="12"/>
      <c r="K17" s="12">
        <f>SUM(B17:G17)</f>
        <v>32928</v>
      </c>
      <c r="L17" s="13">
        <f>(M17-L15)/L15</f>
        <v>-0.04</v>
      </c>
      <c r="M17">
        <f>L15*0.96</f>
        <v>32928</v>
      </c>
      <c r="N17" s="14">
        <f>(M17-B17)/4</f>
        <v>6088.25</v>
      </c>
    </row>
    <row r="18" spans="1:16" ht="15" x14ac:dyDescent="0.25">
      <c r="A18" s="12" t="s">
        <v>11</v>
      </c>
      <c r="B18" s="12">
        <f>L15/4</f>
        <v>8575</v>
      </c>
      <c r="C18" s="12">
        <f>N18</f>
        <v>3258.5</v>
      </c>
      <c r="D18" s="12">
        <f>C18</f>
        <v>3258.5</v>
      </c>
      <c r="E18" s="12">
        <f t="shared" ref="E18:J18" si="1">D18</f>
        <v>3258.5</v>
      </c>
      <c r="F18" s="12">
        <f t="shared" si="1"/>
        <v>3258.5</v>
      </c>
      <c r="G18" s="12">
        <f t="shared" si="1"/>
        <v>3258.5</v>
      </c>
      <c r="H18" s="12">
        <f t="shared" si="1"/>
        <v>3258.5</v>
      </c>
      <c r="I18" s="12">
        <f t="shared" si="1"/>
        <v>3258.5</v>
      </c>
      <c r="J18" s="12">
        <f t="shared" si="1"/>
        <v>3258.5</v>
      </c>
      <c r="K18" s="12">
        <f>SUM(B18:J18)</f>
        <v>34643</v>
      </c>
      <c r="L18" s="13">
        <f>(M18-L15)/L15</f>
        <v>0.01</v>
      </c>
      <c r="M18" s="14">
        <f>L15*1.01</f>
        <v>34643</v>
      </c>
      <c r="N18" s="14">
        <f>(M18-B18)/8</f>
        <v>3258.5</v>
      </c>
    </row>
    <row r="19" spans="1:1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17"/>
    </row>
    <row r="20" spans="1:16" s="9" customFormat="1" x14ac:dyDescent="0.2">
      <c r="A20" s="15" t="s">
        <v>26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8"/>
      <c r="P20" s="2"/>
    </row>
    <row r="21" spans="1:16" s="9" customFormat="1" x14ac:dyDescent="0.2">
      <c r="A21" s="15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P21" s="2"/>
    </row>
    <row r="22" spans="1:16" s="9" customFormat="1" x14ac:dyDescent="0.2">
      <c r="A22" s="10"/>
      <c r="B22" s="10" t="s">
        <v>0</v>
      </c>
      <c r="C22" s="10" t="s">
        <v>1</v>
      </c>
      <c r="D22" s="10" t="s">
        <v>2</v>
      </c>
      <c r="E22" s="10" t="s">
        <v>3</v>
      </c>
      <c r="F22" s="10" t="s">
        <v>4</v>
      </c>
      <c r="G22" s="10" t="s">
        <v>5</v>
      </c>
      <c r="H22" s="10" t="s">
        <v>6</v>
      </c>
      <c r="I22" s="10" t="s">
        <v>7</v>
      </c>
      <c r="J22" s="10" t="s">
        <v>8</v>
      </c>
      <c r="K22" s="10" t="s">
        <v>9</v>
      </c>
      <c r="L22" s="11">
        <v>35500</v>
      </c>
      <c r="P22" s="2"/>
    </row>
    <row r="23" spans="1:16" ht="15" x14ac:dyDescent="0.25">
      <c r="A23" s="12" t="s">
        <v>0</v>
      </c>
      <c r="B23" s="12">
        <f>M23</f>
        <v>33370</v>
      </c>
      <c r="C23" s="12"/>
      <c r="D23" s="12"/>
      <c r="E23" s="12"/>
      <c r="F23" s="12"/>
      <c r="G23" s="12"/>
      <c r="H23" s="12"/>
      <c r="I23" s="12"/>
      <c r="J23" s="12"/>
      <c r="K23" s="12">
        <f>SUM(B23:G23)</f>
        <v>33370</v>
      </c>
      <c r="L23" s="13">
        <f>(M23-L22)/L22</f>
        <v>-0.06</v>
      </c>
      <c r="M23">
        <f>L22*0.94</f>
        <v>33370</v>
      </c>
      <c r="N23"/>
    </row>
    <row r="24" spans="1:16" ht="15" x14ac:dyDescent="0.25">
      <c r="A24" s="12" t="s">
        <v>10</v>
      </c>
      <c r="B24" s="12">
        <f>L22/4</f>
        <v>8875</v>
      </c>
      <c r="C24" s="12">
        <f>N24</f>
        <v>6301.25</v>
      </c>
      <c r="D24" s="12">
        <f>C24</f>
        <v>6301.25</v>
      </c>
      <c r="E24" s="12">
        <f>D24</f>
        <v>6301.25</v>
      </c>
      <c r="F24" s="12">
        <f>E24</f>
        <v>6301.25</v>
      </c>
      <c r="G24" s="12"/>
      <c r="H24" s="12"/>
      <c r="I24" s="12"/>
      <c r="J24" s="12"/>
      <c r="K24" s="12">
        <f>SUM(B24:G24)</f>
        <v>34080</v>
      </c>
      <c r="L24" s="13">
        <f>(M24-L22)/L22</f>
        <v>-0.04</v>
      </c>
      <c r="M24">
        <f>L22*0.96</f>
        <v>34080</v>
      </c>
      <c r="N24" s="14">
        <f>(M24-B24)/4</f>
        <v>6301.25</v>
      </c>
    </row>
    <row r="25" spans="1:16" ht="15" x14ac:dyDescent="0.25">
      <c r="A25" s="12" t="s">
        <v>11</v>
      </c>
      <c r="B25" s="12">
        <f>L22/4</f>
        <v>8875</v>
      </c>
      <c r="C25" s="12">
        <f>N25</f>
        <v>3372.5</v>
      </c>
      <c r="D25" s="12">
        <f>C25</f>
        <v>3372.5</v>
      </c>
      <c r="E25" s="12">
        <f t="shared" ref="E25:J25" si="2">D25</f>
        <v>3372.5</v>
      </c>
      <c r="F25" s="12">
        <f t="shared" si="2"/>
        <v>3372.5</v>
      </c>
      <c r="G25" s="12">
        <f t="shared" si="2"/>
        <v>3372.5</v>
      </c>
      <c r="H25" s="12">
        <f t="shared" si="2"/>
        <v>3372.5</v>
      </c>
      <c r="I25" s="12">
        <f t="shared" si="2"/>
        <v>3372.5</v>
      </c>
      <c r="J25" s="12">
        <f t="shared" si="2"/>
        <v>3372.5</v>
      </c>
      <c r="K25" s="12">
        <f>SUM(B25:J25)</f>
        <v>35855</v>
      </c>
      <c r="L25" s="13">
        <f>(M25-L22)/L22</f>
        <v>0.01</v>
      </c>
      <c r="M25" s="14">
        <f>L22*1.01</f>
        <v>35855</v>
      </c>
      <c r="N25" s="14">
        <f>(M25-B25)/8</f>
        <v>3372.5</v>
      </c>
    </row>
    <row r="26" spans="1:16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O26" s="5"/>
    </row>
    <row r="27" spans="1:16" s="9" customFormat="1" x14ac:dyDescent="0.2">
      <c r="A27" s="15" t="s">
        <v>27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P27" s="2"/>
    </row>
    <row r="28" spans="1:16" s="9" customFormat="1" x14ac:dyDescent="0.2">
      <c r="A28" s="15" t="s">
        <v>49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P28" s="2"/>
    </row>
    <row r="29" spans="1:16" s="9" customFormat="1" x14ac:dyDescent="0.2">
      <c r="A29" s="10"/>
      <c r="B29" s="10" t="s">
        <v>0</v>
      </c>
      <c r="C29" s="10" t="s">
        <v>1</v>
      </c>
      <c r="D29" s="10" t="s">
        <v>2</v>
      </c>
      <c r="E29" s="10" t="s">
        <v>3</v>
      </c>
      <c r="F29" s="10" t="s">
        <v>4</v>
      </c>
      <c r="G29" s="10" t="s">
        <v>5</v>
      </c>
      <c r="H29" s="10" t="s">
        <v>6</v>
      </c>
      <c r="I29" s="10" t="s">
        <v>7</v>
      </c>
      <c r="J29" s="10" t="s">
        <v>8</v>
      </c>
      <c r="K29" s="10" t="s">
        <v>9</v>
      </c>
      <c r="L29" s="11">
        <v>38500</v>
      </c>
      <c r="P29" s="2"/>
    </row>
    <row r="30" spans="1:16" ht="15" x14ac:dyDescent="0.25">
      <c r="A30" s="12" t="s">
        <v>0</v>
      </c>
      <c r="B30" s="12">
        <f>M30</f>
        <v>36190</v>
      </c>
      <c r="C30" s="12"/>
      <c r="D30" s="12"/>
      <c r="E30" s="12"/>
      <c r="F30" s="12"/>
      <c r="G30" s="12"/>
      <c r="H30" s="12"/>
      <c r="I30" s="12"/>
      <c r="J30" s="12"/>
      <c r="K30" s="12">
        <f>SUM(B30:G30)</f>
        <v>36190</v>
      </c>
      <c r="L30" s="13">
        <f>(M30-L29)/L29</f>
        <v>-0.06</v>
      </c>
      <c r="M30">
        <f>L29*0.94</f>
        <v>36190</v>
      </c>
      <c r="N30"/>
    </row>
    <row r="31" spans="1:16" ht="15" x14ac:dyDescent="0.25">
      <c r="A31" s="12" t="s">
        <v>10</v>
      </c>
      <c r="B31" s="12">
        <f>L29/4</f>
        <v>9625</v>
      </c>
      <c r="C31" s="12">
        <f>N31</f>
        <v>6833.75</v>
      </c>
      <c r="D31" s="12">
        <f>C31</f>
        <v>6833.75</v>
      </c>
      <c r="E31" s="12">
        <f>D31</f>
        <v>6833.75</v>
      </c>
      <c r="F31" s="12">
        <f>E31</f>
        <v>6833.75</v>
      </c>
      <c r="G31" s="12"/>
      <c r="H31" s="12"/>
      <c r="I31" s="12"/>
      <c r="J31" s="12"/>
      <c r="K31" s="12">
        <f>SUM(B31:G31)</f>
        <v>36960</v>
      </c>
      <c r="L31" s="13">
        <f>(M31-L29)/L29</f>
        <v>-0.04</v>
      </c>
      <c r="M31">
        <f>L29*0.96</f>
        <v>36960</v>
      </c>
      <c r="N31" s="14">
        <f>(M31-B31)/4</f>
        <v>6833.75</v>
      </c>
    </row>
    <row r="32" spans="1:16" ht="15" x14ac:dyDescent="0.25">
      <c r="A32" s="12" t="s">
        <v>11</v>
      </c>
      <c r="B32" s="12">
        <f>L29/4</f>
        <v>9625</v>
      </c>
      <c r="C32" s="12">
        <f>N32</f>
        <v>3657.5</v>
      </c>
      <c r="D32" s="12">
        <f>C32</f>
        <v>3657.5</v>
      </c>
      <c r="E32" s="12">
        <f t="shared" ref="E32:J32" si="3">D32</f>
        <v>3657.5</v>
      </c>
      <c r="F32" s="12">
        <f t="shared" si="3"/>
        <v>3657.5</v>
      </c>
      <c r="G32" s="12">
        <f t="shared" si="3"/>
        <v>3657.5</v>
      </c>
      <c r="H32" s="12">
        <f t="shared" si="3"/>
        <v>3657.5</v>
      </c>
      <c r="I32" s="12">
        <f t="shared" si="3"/>
        <v>3657.5</v>
      </c>
      <c r="J32" s="12">
        <f t="shared" si="3"/>
        <v>3657.5</v>
      </c>
      <c r="K32" s="12">
        <f>SUM(B32:J32)</f>
        <v>38885</v>
      </c>
      <c r="L32" s="13">
        <f>(M32-L29)/L29</f>
        <v>0.01</v>
      </c>
      <c r="M32" s="14">
        <f>L29*1.01</f>
        <v>38885</v>
      </c>
      <c r="N32" s="14">
        <f>(M32-B32)/8</f>
        <v>3657.5</v>
      </c>
      <c r="O32" s="5"/>
    </row>
    <row r="33" spans="1:1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5" s="9" customFormat="1" x14ac:dyDescent="0.2">
      <c r="A34" s="15" t="s">
        <v>28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</row>
    <row r="35" spans="1:15" s="9" customFormat="1" x14ac:dyDescent="0.2">
      <c r="A35" s="15" t="s">
        <v>46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</row>
    <row r="36" spans="1:15" s="9" customFormat="1" x14ac:dyDescent="0.2">
      <c r="A36" s="10"/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10" t="s">
        <v>8</v>
      </c>
      <c r="K36" s="10" t="s">
        <v>9</v>
      </c>
      <c r="L36" s="11">
        <v>28850</v>
      </c>
    </row>
    <row r="37" spans="1:15" ht="15" x14ac:dyDescent="0.25">
      <c r="A37" s="12" t="s">
        <v>0</v>
      </c>
      <c r="B37" s="12">
        <f>M37</f>
        <v>27119</v>
      </c>
      <c r="C37" s="12"/>
      <c r="D37" s="12"/>
      <c r="E37" s="12"/>
      <c r="F37" s="12"/>
      <c r="G37" s="12"/>
      <c r="H37" s="12"/>
      <c r="I37" s="12"/>
      <c r="J37" s="12"/>
      <c r="K37" s="12">
        <f>SUM(B37:G37)</f>
        <v>27119</v>
      </c>
      <c r="L37" s="13">
        <f>(M37-L36)/L36</f>
        <v>-0.06</v>
      </c>
      <c r="M37">
        <f>L36*0.94</f>
        <v>27119</v>
      </c>
      <c r="N37"/>
    </row>
    <row r="38" spans="1:15" ht="15" x14ac:dyDescent="0.25">
      <c r="A38" s="12" t="s">
        <v>10</v>
      </c>
      <c r="B38" s="12">
        <f>L36/4</f>
        <v>7212.5</v>
      </c>
      <c r="C38" s="12">
        <f>N38</f>
        <v>5120.875</v>
      </c>
      <c r="D38" s="12">
        <f>C38</f>
        <v>5120.875</v>
      </c>
      <c r="E38" s="12">
        <f>D38</f>
        <v>5120.875</v>
      </c>
      <c r="F38" s="12">
        <f>E38</f>
        <v>5120.875</v>
      </c>
      <c r="G38" s="12"/>
      <c r="H38" s="12"/>
      <c r="I38" s="12"/>
      <c r="J38" s="12"/>
      <c r="K38" s="12">
        <f>SUM(B38:G38)</f>
        <v>27696</v>
      </c>
      <c r="L38" s="13">
        <f>(M38-L36)/L36</f>
        <v>-0.04</v>
      </c>
      <c r="M38">
        <f>L36*0.96</f>
        <v>27696</v>
      </c>
      <c r="N38" s="14">
        <f>(M38-B38)/4</f>
        <v>5120.875</v>
      </c>
    </row>
    <row r="39" spans="1:15" ht="15" x14ac:dyDescent="0.25">
      <c r="A39" s="12" t="s">
        <v>11</v>
      </c>
      <c r="B39" s="12">
        <f>L36/4</f>
        <v>7212.5</v>
      </c>
      <c r="C39" s="12">
        <f>N39</f>
        <v>2740.75</v>
      </c>
      <c r="D39" s="12">
        <f>C39</f>
        <v>2740.75</v>
      </c>
      <c r="E39" s="12">
        <f t="shared" ref="E39:J39" si="4">D39</f>
        <v>2740.75</v>
      </c>
      <c r="F39" s="12">
        <f t="shared" si="4"/>
        <v>2740.75</v>
      </c>
      <c r="G39" s="12">
        <f t="shared" si="4"/>
        <v>2740.75</v>
      </c>
      <c r="H39" s="12">
        <f t="shared" si="4"/>
        <v>2740.75</v>
      </c>
      <c r="I39" s="12">
        <f t="shared" si="4"/>
        <v>2740.75</v>
      </c>
      <c r="J39" s="12">
        <f t="shared" si="4"/>
        <v>2740.75</v>
      </c>
      <c r="K39" s="12">
        <f>SUM(B39:J39)</f>
        <v>29138.5</v>
      </c>
      <c r="L39" s="13">
        <f>(M39-L36)/L36</f>
        <v>0.01</v>
      </c>
      <c r="M39" s="14">
        <f>L36*1.01</f>
        <v>29138.5</v>
      </c>
      <c r="N39" s="14">
        <f>(M39-B39)/8</f>
        <v>2740.75</v>
      </c>
      <c r="O39" s="5"/>
    </row>
    <row r="40" spans="1:1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5" s="9" customFormat="1" x14ac:dyDescent="0.2">
      <c r="A41" s="15" t="s">
        <v>29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</row>
    <row r="42" spans="1:15" s="9" customFormat="1" x14ac:dyDescent="0.2">
      <c r="A42" s="15" t="s">
        <v>12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</row>
    <row r="43" spans="1:15" s="9" customFormat="1" x14ac:dyDescent="0.2">
      <c r="A43" s="10"/>
      <c r="B43" s="10" t="s">
        <v>0</v>
      </c>
      <c r="C43" s="10" t="s">
        <v>1</v>
      </c>
      <c r="D43" s="10" t="s">
        <v>2</v>
      </c>
      <c r="E43" s="10" t="s">
        <v>3</v>
      </c>
      <c r="F43" s="10" t="s">
        <v>4</v>
      </c>
      <c r="G43" s="10" t="s">
        <v>5</v>
      </c>
      <c r="H43" s="10" t="s">
        <v>6</v>
      </c>
      <c r="I43" s="10" t="s">
        <v>7</v>
      </c>
      <c r="J43" s="10" t="s">
        <v>8</v>
      </c>
      <c r="K43" s="10" t="s">
        <v>9</v>
      </c>
      <c r="L43" s="11">
        <v>22800</v>
      </c>
    </row>
    <row r="44" spans="1:15" ht="15" x14ac:dyDescent="0.25">
      <c r="A44" s="12" t="s">
        <v>0</v>
      </c>
      <c r="B44" s="12">
        <f>M44</f>
        <v>21432</v>
      </c>
      <c r="C44" s="12"/>
      <c r="D44" s="12"/>
      <c r="E44" s="12"/>
      <c r="F44" s="12"/>
      <c r="G44" s="12"/>
      <c r="H44" s="12"/>
      <c r="I44" s="12"/>
      <c r="J44" s="12"/>
      <c r="K44" s="12">
        <f>SUM(B44:G44)</f>
        <v>21432</v>
      </c>
      <c r="L44" s="13">
        <f>(M44-L43)/L43</f>
        <v>-0.06</v>
      </c>
      <c r="M44">
        <f>L43*0.94</f>
        <v>21432</v>
      </c>
      <c r="N44"/>
    </row>
    <row r="45" spans="1:15" ht="15" x14ac:dyDescent="0.25">
      <c r="A45" s="12" t="s">
        <v>10</v>
      </c>
      <c r="B45" s="12">
        <f>L43/4</f>
        <v>5700</v>
      </c>
      <c r="C45" s="12">
        <f>N45</f>
        <v>4047</v>
      </c>
      <c r="D45" s="12">
        <f>C45</f>
        <v>4047</v>
      </c>
      <c r="E45" s="12">
        <f>D45</f>
        <v>4047</v>
      </c>
      <c r="F45" s="12">
        <f>E45</f>
        <v>4047</v>
      </c>
      <c r="G45" s="12"/>
      <c r="H45" s="12"/>
      <c r="I45" s="12"/>
      <c r="J45" s="12"/>
      <c r="K45" s="12">
        <f>SUM(B45:G45)</f>
        <v>21888</v>
      </c>
      <c r="L45" s="13">
        <f>(M45-L43)/L43</f>
        <v>-0.04</v>
      </c>
      <c r="M45">
        <f>L43*0.96</f>
        <v>21888</v>
      </c>
      <c r="N45" s="14">
        <f>(M45-B45)/4</f>
        <v>4047</v>
      </c>
    </row>
    <row r="46" spans="1:15" ht="15" x14ac:dyDescent="0.25">
      <c r="A46" s="12" t="s">
        <v>11</v>
      </c>
      <c r="B46" s="12">
        <f>L43/4</f>
        <v>5700</v>
      </c>
      <c r="C46" s="12">
        <f>N46</f>
        <v>2166</v>
      </c>
      <c r="D46" s="12">
        <f>C46</f>
        <v>2166</v>
      </c>
      <c r="E46" s="12">
        <f t="shared" ref="E46:J46" si="5">D46</f>
        <v>2166</v>
      </c>
      <c r="F46" s="12">
        <f t="shared" si="5"/>
        <v>2166</v>
      </c>
      <c r="G46" s="12">
        <f t="shared" si="5"/>
        <v>2166</v>
      </c>
      <c r="H46" s="12">
        <f t="shared" si="5"/>
        <v>2166</v>
      </c>
      <c r="I46" s="12">
        <f t="shared" si="5"/>
        <v>2166</v>
      </c>
      <c r="J46" s="12">
        <f t="shared" si="5"/>
        <v>2166</v>
      </c>
      <c r="K46" s="12">
        <f>SUM(B46:J46)</f>
        <v>23028</v>
      </c>
      <c r="L46" s="13">
        <f>(M46-L43)/L43</f>
        <v>0.01</v>
      </c>
      <c r="M46" s="14">
        <f>L43*1.01</f>
        <v>23028</v>
      </c>
      <c r="N46" s="14">
        <f>(M46-B46)/8</f>
        <v>2166</v>
      </c>
      <c r="O46" s="5"/>
    </row>
    <row r="47" spans="1: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5" x14ac:dyDescent="0.2">
      <c r="A48" s="15" t="s">
        <v>30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9"/>
      <c r="N48" s="9"/>
    </row>
    <row r="49" spans="1:14" ht="40.5" customHeight="1" x14ac:dyDescent="0.2">
      <c r="A49" s="25" t="s">
        <v>50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16"/>
      <c r="M49" s="9"/>
      <c r="N49" s="9"/>
    </row>
    <row r="50" spans="1:14" x14ac:dyDescent="0.2">
      <c r="A50" s="10"/>
      <c r="B50" s="10" t="s">
        <v>0</v>
      </c>
      <c r="C50" s="10" t="s">
        <v>1</v>
      </c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6</v>
      </c>
      <c r="I50" s="10" t="s">
        <v>7</v>
      </c>
      <c r="J50" s="10" t="s">
        <v>8</v>
      </c>
      <c r="K50" s="10" t="s">
        <v>9</v>
      </c>
      <c r="L50" s="11">
        <v>38300</v>
      </c>
      <c r="M50" s="9"/>
      <c r="N50" s="9"/>
    </row>
    <row r="51" spans="1:14" ht="15" x14ac:dyDescent="0.25">
      <c r="A51" s="12" t="s">
        <v>0</v>
      </c>
      <c r="B51" s="12">
        <f>M51</f>
        <v>36002</v>
      </c>
      <c r="C51" s="12"/>
      <c r="D51" s="12"/>
      <c r="E51" s="12"/>
      <c r="F51" s="12"/>
      <c r="G51" s="12"/>
      <c r="H51" s="12"/>
      <c r="I51" s="12"/>
      <c r="J51" s="12"/>
      <c r="K51" s="12">
        <f>SUM(B51:G51)</f>
        <v>36002</v>
      </c>
      <c r="L51" s="13">
        <f>(M51-L50)/L50</f>
        <v>-0.06</v>
      </c>
      <c r="M51">
        <f>L50*0.94</f>
        <v>36002</v>
      </c>
      <c r="N51"/>
    </row>
    <row r="52" spans="1:14" ht="15" x14ac:dyDescent="0.25">
      <c r="A52" s="12" t="s">
        <v>10</v>
      </c>
      <c r="B52" s="12">
        <f>L50/4</f>
        <v>9575</v>
      </c>
      <c r="C52" s="12">
        <f>N52</f>
        <v>6798.25</v>
      </c>
      <c r="D52" s="12">
        <f>C52</f>
        <v>6798.25</v>
      </c>
      <c r="E52" s="12">
        <f>D52</f>
        <v>6798.25</v>
      </c>
      <c r="F52" s="12">
        <f>E52</f>
        <v>6798.25</v>
      </c>
      <c r="G52" s="12"/>
      <c r="H52" s="12"/>
      <c r="I52" s="12"/>
      <c r="J52" s="12"/>
      <c r="K52" s="12">
        <f>SUM(B52:G52)</f>
        <v>36768</v>
      </c>
      <c r="L52" s="13">
        <f>(M52-L50)/L50</f>
        <v>-0.04</v>
      </c>
      <c r="M52">
        <f>L50*0.96</f>
        <v>36768</v>
      </c>
      <c r="N52" s="14">
        <f>(M52-B52)/4</f>
        <v>6798.25</v>
      </c>
    </row>
    <row r="53" spans="1:14" ht="15" x14ac:dyDescent="0.25">
      <c r="A53" s="12" t="s">
        <v>11</v>
      </c>
      <c r="B53" s="12">
        <f>L50/4</f>
        <v>9575</v>
      </c>
      <c r="C53" s="12">
        <f>N53</f>
        <v>3638.5</v>
      </c>
      <c r="D53" s="12">
        <f>C53</f>
        <v>3638.5</v>
      </c>
      <c r="E53" s="12">
        <f t="shared" ref="E53:J53" si="6">D53</f>
        <v>3638.5</v>
      </c>
      <c r="F53" s="12">
        <f t="shared" si="6"/>
        <v>3638.5</v>
      </c>
      <c r="G53" s="12">
        <f t="shared" si="6"/>
        <v>3638.5</v>
      </c>
      <c r="H53" s="12">
        <f t="shared" si="6"/>
        <v>3638.5</v>
      </c>
      <c r="I53" s="12">
        <f t="shared" si="6"/>
        <v>3638.5</v>
      </c>
      <c r="J53" s="12">
        <f t="shared" si="6"/>
        <v>3638.5</v>
      </c>
      <c r="K53" s="12">
        <f>SUM(B53:J53)</f>
        <v>38683</v>
      </c>
      <c r="L53" s="13">
        <f>(M53-L50)/L50</f>
        <v>0.01</v>
      </c>
      <c r="M53" s="14">
        <f>L50*1.01</f>
        <v>38683</v>
      </c>
      <c r="N53" s="14">
        <f>(M53-B53)/8</f>
        <v>3638.5</v>
      </c>
    </row>
    <row r="54" spans="1:1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7"/>
    </row>
    <row r="55" spans="1:14" x14ac:dyDescent="0.2">
      <c r="A55" s="15" t="s">
        <v>31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8"/>
      <c r="M55" s="9"/>
      <c r="N55" s="9"/>
    </row>
    <row r="56" spans="1:14" x14ac:dyDescent="0.2">
      <c r="A56" s="15" t="s">
        <v>44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9"/>
      <c r="N56" s="9"/>
    </row>
    <row r="57" spans="1:14" x14ac:dyDescent="0.2">
      <c r="A57" s="10"/>
      <c r="B57" s="10" t="s">
        <v>0</v>
      </c>
      <c r="C57" s="10" t="s">
        <v>1</v>
      </c>
      <c r="D57" s="10" t="s">
        <v>2</v>
      </c>
      <c r="E57" s="10" t="s">
        <v>3</v>
      </c>
      <c r="F57" s="10" t="s">
        <v>4</v>
      </c>
      <c r="G57" s="10" t="s">
        <v>5</v>
      </c>
      <c r="H57" s="10" t="s">
        <v>6</v>
      </c>
      <c r="I57" s="10" t="s">
        <v>7</v>
      </c>
      <c r="J57" s="10" t="s">
        <v>8</v>
      </c>
      <c r="K57" s="10" t="s">
        <v>9</v>
      </c>
      <c r="L57" s="11">
        <v>41400</v>
      </c>
      <c r="M57" s="9"/>
      <c r="N57" s="9"/>
    </row>
    <row r="58" spans="1:14" ht="15" x14ac:dyDescent="0.25">
      <c r="A58" s="12" t="s">
        <v>0</v>
      </c>
      <c r="B58" s="12">
        <f>M58</f>
        <v>38916</v>
      </c>
      <c r="C58" s="12"/>
      <c r="D58" s="12"/>
      <c r="E58" s="12"/>
      <c r="F58" s="12"/>
      <c r="G58" s="12"/>
      <c r="H58" s="12"/>
      <c r="I58" s="12"/>
      <c r="J58" s="12"/>
      <c r="K58" s="12">
        <f>SUM(B58:G58)</f>
        <v>38916</v>
      </c>
      <c r="L58" s="13">
        <f>(M58-L57)/L57</f>
        <v>-0.06</v>
      </c>
      <c r="M58">
        <f>L57*0.94</f>
        <v>38916</v>
      </c>
      <c r="N58"/>
    </row>
    <row r="59" spans="1:14" ht="15" x14ac:dyDescent="0.25">
      <c r="A59" s="12" t="s">
        <v>10</v>
      </c>
      <c r="B59" s="12">
        <f>L57/4</f>
        <v>10350</v>
      </c>
      <c r="C59" s="12">
        <f>N59</f>
        <v>7348.5</v>
      </c>
      <c r="D59" s="12">
        <f>C59</f>
        <v>7348.5</v>
      </c>
      <c r="E59" s="12">
        <f>D59</f>
        <v>7348.5</v>
      </c>
      <c r="F59" s="12">
        <f>E59</f>
        <v>7348.5</v>
      </c>
      <c r="G59" s="12"/>
      <c r="H59" s="12"/>
      <c r="I59" s="12"/>
      <c r="J59" s="12"/>
      <c r="K59" s="12">
        <f>SUM(B59:G59)</f>
        <v>39744</v>
      </c>
      <c r="L59" s="13">
        <f>(M59-L57)/L57</f>
        <v>-0.04</v>
      </c>
      <c r="M59">
        <f>L57*0.96</f>
        <v>39744</v>
      </c>
      <c r="N59" s="14">
        <f>(M59-B59)/4</f>
        <v>7348.5</v>
      </c>
    </row>
    <row r="60" spans="1:14" ht="15" x14ac:dyDescent="0.25">
      <c r="A60" s="12" t="s">
        <v>11</v>
      </c>
      <c r="B60" s="12">
        <f>L57/4</f>
        <v>10350</v>
      </c>
      <c r="C60" s="12">
        <f>N60</f>
        <v>3933</v>
      </c>
      <c r="D60" s="12">
        <f>C60</f>
        <v>3933</v>
      </c>
      <c r="E60" s="12">
        <f t="shared" ref="E60:J60" si="7">D60</f>
        <v>3933</v>
      </c>
      <c r="F60" s="12">
        <f t="shared" si="7"/>
        <v>3933</v>
      </c>
      <c r="G60" s="12">
        <f t="shared" si="7"/>
        <v>3933</v>
      </c>
      <c r="H60" s="12">
        <f t="shared" si="7"/>
        <v>3933</v>
      </c>
      <c r="I60" s="12">
        <f t="shared" si="7"/>
        <v>3933</v>
      </c>
      <c r="J60" s="12">
        <f t="shared" si="7"/>
        <v>3933</v>
      </c>
      <c r="K60" s="12">
        <f>SUM(B60:J60)</f>
        <v>41814</v>
      </c>
      <c r="L60" s="13">
        <f>(M60-L57)/L57</f>
        <v>0.01</v>
      </c>
      <c r="M60" s="14">
        <f>L57*1.01</f>
        <v>41814</v>
      </c>
      <c r="N60" s="14">
        <f>(M60-B60)/8</f>
        <v>3933</v>
      </c>
    </row>
    <row r="61" spans="1:14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15" t="s">
        <v>32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9"/>
      <c r="N62" s="9"/>
    </row>
    <row r="63" spans="1:14" x14ac:dyDescent="0.2">
      <c r="A63" s="15" t="s">
        <v>33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9"/>
      <c r="N63" s="9"/>
    </row>
    <row r="64" spans="1:14" x14ac:dyDescent="0.2">
      <c r="A64" s="10"/>
      <c r="B64" s="10" t="s">
        <v>0</v>
      </c>
      <c r="C64" s="10" t="s">
        <v>1</v>
      </c>
      <c r="D64" s="10" t="s">
        <v>2</v>
      </c>
      <c r="E64" s="10" t="s">
        <v>3</v>
      </c>
      <c r="F64" s="10" t="s">
        <v>4</v>
      </c>
      <c r="G64" s="10" t="s">
        <v>5</v>
      </c>
      <c r="H64" s="10" t="s">
        <v>6</v>
      </c>
      <c r="I64" s="10" t="s">
        <v>7</v>
      </c>
      <c r="J64" s="10" t="s">
        <v>8</v>
      </c>
      <c r="K64" s="10" t="s">
        <v>9</v>
      </c>
      <c r="L64" s="11">
        <v>32250</v>
      </c>
      <c r="M64" s="9"/>
      <c r="N64" s="9"/>
    </row>
    <row r="65" spans="1:14" ht="15" x14ac:dyDescent="0.25">
      <c r="A65" s="12" t="s">
        <v>0</v>
      </c>
      <c r="B65" s="12">
        <f>M65</f>
        <v>30315</v>
      </c>
      <c r="C65" s="12"/>
      <c r="D65" s="12"/>
      <c r="E65" s="12"/>
      <c r="F65" s="12"/>
      <c r="G65" s="12"/>
      <c r="H65" s="12"/>
      <c r="I65" s="12"/>
      <c r="J65" s="12"/>
      <c r="K65" s="12">
        <f>SUM(B65:G65)</f>
        <v>30315</v>
      </c>
      <c r="L65" s="13">
        <f>(M65-L64)/L64</f>
        <v>-0.06</v>
      </c>
      <c r="M65">
        <f>L64*0.94</f>
        <v>30315</v>
      </c>
      <c r="N65"/>
    </row>
    <row r="66" spans="1:14" ht="15" x14ac:dyDescent="0.25">
      <c r="A66" s="12" t="s">
        <v>10</v>
      </c>
      <c r="B66" s="12">
        <f>L64/4</f>
        <v>8062.5</v>
      </c>
      <c r="C66" s="12">
        <f>N66</f>
        <v>5724.375</v>
      </c>
      <c r="D66" s="12">
        <f>C66</f>
        <v>5724.375</v>
      </c>
      <c r="E66" s="12">
        <f>D66</f>
        <v>5724.375</v>
      </c>
      <c r="F66" s="12">
        <f>E66</f>
        <v>5724.375</v>
      </c>
      <c r="G66" s="12"/>
      <c r="H66" s="12"/>
      <c r="I66" s="12"/>
      <c r="J66" s="12"/>
      <c r="K66" s="12">
        <f>SUM(B66:G66)</f>
        <v>30960</v>
      </c>
      <c r="L66" s="13">
        <f>(M66-L64)/L64</f>
        <v>-0.04</v>
      </c>
      <c r="M66">
        <f>L64*0.96</f>
        <v>30960</v>
      </c>
      <c r="N66" s="14">
        <f>(M66-B66)/4</f>
        <v>5724.375</v>
      </c>
    </row>
    <row r="67" spans="1:14" ht="15" x14ac:dyDescent="0.25">
      <c r="A67" s="12" t="s">
        <v>11</v>
      </c>
      <c r="B67" s="12">
        <f>L64/4</f>
        <v>8062.5</v>
      </c>
      <c r="C67" s="12">
        <f>N67</f>
        <v>3063.75</v>
      </c>
      <c r="D67" s="12">
        <f>C67</f>
        <v>3063.75</v>
      </c>
      <c r="E67" s="12">
        <f t="shared" ref="E67:J67" si="8">D67</f>
        <v>3063.75</v>
      </c>
      <c r="F67" s="12">
        <f t="shared" si="8"/>
        <v>3063.75</v>
      </c>
      <c r="G67" s="12">
        <f t="shared" si="8"/>
        <v>3063.75</v>
      </c>
      <c r="H67" s="12">
        <f t="shared" si="8"/>
        <v>3063.75</v>
      </c>
      <c r="I67" s="12">
        <f t="shared" si="8"/>
        <v>3063.75</v>
      </c>
      <c r="J67" s="12">
        <f t="shared" si="8"/>
        <v>3063.75</v>
      </c>
      <c r="K67" s="12">
        <f>SUM(B67:J67)</f>
        <v>32572.5</v>
      </c>
      <c r="L67" s="13">
        <f>(M67-L64)/L64</f>
        <v>0.01</v>
      </c>
      <c r="M67" s="14">
        <f>L64*1.01</f>
        <v>32572.5</v>
      </c>
      <c r="N67" s="14">
        <f>(M67-B67)/8</f>
        <v>3063.75</v>
      </c>
    </row>
    <row r="69" spans="1:14" x14ac:dyDescent="0.2">
      <c r="A69" s="15" t="s">
        <v>34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9"/>
      <c r="N69" s="9"/>
    </row>
    <row r="70" spans="1:14" x14ac:dyDescent="0.2">
      <c r="A70" s="15" t="s">
        <v>19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9"/>
      <c r="N70" s="9"/>
    </row>
    <row r="71" spans="1:14" x14ac:dyDescent="0.2">
      <c r="A71" s="10"/>
      <c r="B71" s="10" t="s">
        <v>0</v>
      </c>
      <c r="C71" s="10" t="s">
        <v>1</v>
      </c>
      <c r="D71" s="10" t="s">
        <v>2</v>
      </c>
      <c r="E71" s="10" t="s">
        <v>3</v>
      </c>
      <c r="F71" s="10" t="s">
        <v>4</v>
      </c>
      <c r="G71" s="10" t="s">
        <v>5</v>
      </c>
      <c r="H71" s="10" t="s">
        <v>6</v>
      </c>
      <c r="I71" s="10" t="s">
        <v>7</v>
      </c>
      <c r="J71" s="10" t="s">
        <v>8</v>
      </c>
      <c r="K71" s="10" t="s">
        <v>9</v>
      </c>
      <c r="L71" s="11">
        <v>70400</v>
      </c>
      <c r="M71" s="9"/>
      <c r="N71" s="9"/>
    </row>
    <row r="72" spans="1:14" ht="15" x14ac:dyDescent="0.25">
      <c r="A72" s="12" t="s">
        <v>0</v>
      </c>
      <c r="B72" s="12">
        <f>M72</f>
        <v>66176</v>
      </c>
      <c r="C72" s="12"/>
      <c r="D72" s="12"/>
      <c r="E72" s="12"/>
      <c r="F72" s="12"/>
      <c r="G72" s="12"/>
      <c r="H72" s="12"/>
      <c r="I72" s="12"/>
      <c r="J72" s="12"/>
      <c r="K72" s="12">
        <f>SUM(B72:G72)</f>
        <v>66176</v>
      </c>
      <c r="L72" s="13">
        <f>(M72-L71)/L71</f>
        <v>-0.06</v>
      </c>
      <c r="M72">
        <f>L71*0.94</f>
        <v>66176</v>
      </c>
      <c r="N72"/>
    </row>
    <row r="73" spans="1:14" ht="15" x14ac:dyDescent="0.25">
      <c r="A73" s="12" t="s">
        <v>10</v>
      </c>
      <c r="B73" s="12">
        <f>L71/4</f>
        <v>17600</v>
      </c>
      <c r="C73" s="12">
        <f>N73</f>
        <v>12496</v>
      </c>
      <c r="D73" s="12">
        <f>C73</f>
        <v>12496</v>
      </c>
      <c r="E73" s="12">
        <f>D73</f>
        <v>12496</v>
      </c>
      <c r="F73" s="12">
        <f>E73</f>
        <v>12496</v>
      </c>
      <c r="G73" s="12"/>
      <c r="H73" s="12"/>
      <c r="I73" s="12"/>
      <c r="J73" s="12"/>
      <c r="K73" s="12">
        <f>SUM(B73:G73)</f>
        <v>67584</v>
      </c>
      <c r="L73" s="13">
        <f>(M73-L71)/L71</f>
        <v>-0.04</v>
      </c>
      <c r="M73">
        <f>L71*0.96</f>
        <v>67584</v>
      </c>
      <c r="N73" s="14">
        <f>(M73-B73)/4</f>
        <v>12496</v>
      </c>
    </row>
    <row r="74" spans="1:14" ht="15" x14ac:dyDescent="0.25">
      <c r="A74" s="12" t="s">
        <v>11</v>
      </c>
      <c r="B74" s="12">
        <f>L71/4</f>
        <v>17600</v>
      </c>
      <c r="C74" s="12">
        <f>N74</f>
        <v>6688</v>
      </c>
      <c r="D74" s="12">
        <f>C74</f>
        <v>6688</v>
      </c>
      <c r="E74" s="12">
        <f t="shared" ref="E74" si="9">D74</f>
        <v>6688</v>
      </c>
      <c r="F74" s="12">
        <f t="shared" ref="F74" si="10">E74</f>
        <v>6688</v>
      </c>
      <c r="G74" s="12">
        <f t="shared" ref="G74" si="11">F74</f>
        <v>6688</v>
      </c>
      <c r="H74" s="12">
        <f t="shared" ref="H74" si="12">G74</f>
        <v>6688</v>
      </c>
      <c r="I74" s="12">
        <f t="shared" ref="I74" si="13">H74</f>
        <v>6688</v>
      </c>
      <c r="J74" s="12">
        <f t="shared" ref="J74" si="14">I74</f>
        <v>6688</v>
      </c>
      <c r="K74" s="12">
        <f>SUM(B74:J74)</f>
        <v>71104</v>
      </c>
      <c r="L74" s="13">
        <f>(M74-L71)/L71</f>
        <v>0.01</v>
      </c>
      <c r="M74" s="14">
        <f>L71*1.01</f>
        <v>71104</v>
      </c>
      <c r="N74" s="14">
        <f>(M74-B74)/8</f>
        <v>6688</v>
      </c>
    </row>
    <row r="75" spans="1:14" ht="15.75" thickBot="1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3"/>
      <c r="M75" s="14"/>
      <c r="N75" s="14"/>
    </row>
    <row r="76" spans="1:14" ht="13.5" thickBot="1" x14ac:dyDescent="0.25">
      <c r="A76" s="21" t="s">
        <v>35</v>
      </c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16"/>
      <c r="M76" s="9"/>
      <c r="N76" s="9"/>
    </row>
    <row r="77" spans="1:14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9"/>
      <c r="N77" s="9"/>
    </row>
    <row r="78" spans="1:14" x14ac:dyDescent="0.2">
      <c r="A78" s="15" t="s">
        <v>36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6"/>
      <c r="M78" s="9"/>
      <c r="N78" s="9"/>
    </row>
    <row r="79" spans="1:14" x14ac:dyDescent="0.2">
      <c r="A79" s="15" t="s">
        <v>20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6"/>
      <c r="M79" s="9"/>
      <c r="N79" s="9"/>
    </row>
    <row r="80" spans="1:14" x14ac:dyDescent="0.2">
      <c r="A80" s="10"/>
      <c r="B80" s="10" t="s">
        <v>0</v>
      </c>
      <c r="C80" s="10" t="s">
        <v>1</v>
      </c>
      <c r="D80" s="10" t="s">
        <v>2</v>
      </c>
      <c r="E80" s="10" t="s">
        <v>3</v>
      </c>
      <c r="F80" s="10" t="s">
        <v>4</v>
      </c>
      <c r="G80" s="10" t="s">
        <v>5</v>
      </c>
      <c r="H80" s="10" t="s">
        <v>6</v>
      </c>
      <c r="I80" s="10" t="s">
        <v>7</v>
      </c>
      <c r="J80" s="10" t="s">
        <v>8</v>
      </c>
      <c r="K80" s="10" t="s">
        <v>9</v>
      </c>
      <c r="L80" s="11">
        <v>59000</v>
      </c>
      <c r="M80" s="9"/>
      <c r="N80" s="9"/>
    </row>
    <row r="81" spans="1:14" ht="15" x14ac:dyDescent="0.25">
      <c r="A81" s="12" t="s">
        <v>0</v>
      </c>
      <c r="B81" s="12">
        <f>M81</f>
        <v>55460</v>
      </c>
      <c r="C81" s="12"/>
      <c r="D81" s="12"/>
      <c r="E81" s="12"/>
      <c r="F81" s="12"/>
      <c r="G81" s="12"/>
      <c r="H81" s="12"/>
      <c r="I81" s="12"/>
      <c r="J81" s="12"/>
      <c r="K81" s="12">
        <f>SUM(B81:G81)</f>
        <v>55460</v>
      </c>
      <c r="L81" s="13">
        <f>(M81-L80)/L80</f>
        <v>-0.06</v>
      </c>
      <c r="M81">
        <f>L80*0.94</f>
        <v>55460</v>
      </c>
      <c r="N81"/>
    </row>
    <row r="82" spans="1:14" ht="15" x14ac:dyDescent="0.25">
      <c r="A82" s="12" t="s">
        <v>10</v>
      </c>
      <c r="B82" s="12">
        <f>L80/4</f>
        <v>14750</v>
      </c>
      <c r="C82" s="12">
        <f>N82</f>
        <v>10472.5</v>
      </c>
      <c r="D82" s="12">
        <f>C82</f>
        <v>10472.5</v>
      </c>
      <c r="E82" s="12">
        <f>D82</f>
        <v>10472.5</v>
      </c>
      <c r="F82" s="12">
        <f>E82</f>
        <v>10472.5</v>
      </c>
      <c r="G82" s="12"/>
      <c r="H82" s="12"/>
      <c r="I82" s="12"/>
      <c r="J82" s="12"/>
      <c r="K82" s="12">
        <f>SUM(B82:G82)</f>
        <v>56640</v>
      </c>
      <c r="L82" s="13">
        <f>(M82-L80)/L80</f>
        <v>-0.04</v>
      </c>
      <c r="M82">
        <f>L80*0.96</f>
        <v>56640</v>
      </c>
      <c r="N82" s="14">
        <f>(M82-B82)/4</f>
        <v>10472.5</v>
      </c>
    </row>
    <row r="83" spans="1:14" ht="15" x14ac:dyDescent="0.25">
      <c r="A83" s="12" t="s">
        <v>11</v>
      </c>
      <c r="B83" s="12">
        <f>L80/4</f>
        <v>14750</v>
      </c>
      <c r="C83" s="12">
        <f>N83</f>
        <v>5605</v>
      </c>
      <c r="D83" s="12">
        <f>C83</f>
        <v>5605</v>
      </c>
      <c r="E83" s="12">
        <f t="shared" ref="E83" si="15">D83</f>
        <v>5605</v>
      </c>
      <c r="F83" s="12">
        <f t="shared" ref="F83" si="16">E83</f>
        <v>5605</v>
      </c>
      <c r="G83" s="12">
        <f t="shared" ref="G83" si="17">F83</f>
        <v>5605</v>
      </c>
      <c r="H83" s="12">
        <f t="shared" ref="H83" si="18">G83</f>
        <v>5605</v>
      </c>
      <c r="I83" s="12">
        <f t="shared" ref="I83" si="19">H83</f>
        <v>5605</v>
      </c>
      <c r="J83" s="12">
        <f t="shared" ref="J83" si="20">I83</f>
        <v>5605</v>
      </c>
      <c r="K83" s="12">
        <f>SUM(B83:J83)</f>
        <v>59590</v>
      </c>
      <c r="L83" s="13">
        <f>(M83-L80)/L80</f>
        <v>0.01</v>
      </c>
      <c r="M83" s="14">
        <f>L80*1.01</f>
        <v>59590</v>
      </c>
      <c r="N83" s="14">
        <f>(M83-B83)/8</f>
        <v>5605</v>
      </c>
    </row>
    <row r="84" spans="1:14" ht="15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13"/>
      <c r="M84" s="14"/>
      <c r="N84" s="14"/>
    </row>
    <row r="85" spans="1:14" x14ac:dyDescent="0.2">
      <c r="A85" s="15" t="s">
        <v>37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6"/>
      <c r="M85" s="9"/>
      <c r="N85" s="9"/>
    </row>
    <row r="86" spans="1:14" x14ac:dyDescent="0.2">
      <c r="A86" s="15" t="s">
        <v>21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6"/>
      <c r="M86" s="9"/>
      <c r="N86" s="9"/>
    </row>
    <row r="87" spans="1:14" x14ac:dyDescent="0.2">
      <c r="A87" s="10"/>
      <c r="B87" s="10" t="s">
        <v>0</v>
      </c>
      <c r="C87" s="10" t="s">
        <v>1</v>
      </c>
      <c r="D87" s="10" t="s">
        <v>2</v>
      </c>
      <c r="E87" s="10" t="s">
        <v>3</v>
      </c>
      <c r="F87" s="10" t="s">
        <v>4</v>
      </c>
      <c r="G87" s="10" t="s">
        <v>5</v>
      </c>
      <c r="H87" s="10" t="s">
        <v>6</v>
      </c>
      <c r="I87" s="10" t="s">
        <v>7</v>
      </c>
      <c r="J87" s="10" t="s">
        <v>8</v>
      </c>
      <c r="K87" s="10" t="s">
        <v>9</v>
      </c>
      <c r="L87" s="11">
        <v>55200</v>
      </c>
      <c r="M87" s="9"/>
      <c r="N87" s="9"/>
    </row>
    <row r="88" spans="1:14" ht="15" x14ac:dyDescent="0.25">
      <c r="A88" s="12" t="s">
        <v>0</v>
      </c>
      <c r="B88" s="12">
        <f>M88</f>
        <v>51888</v>
      </c>
      <c r="C88" s="12"/>
      <c r="D88" s="12"/>
      <c r="E88" s="12"/>
      <c r="F88" s="12"/>
      <c r="G88" s="12"/>
      <c r="H88" s="12"/>
      <c r="I88" s="12"/>
      <c r="J88" s="12"/>
      <c r="K88" s="12">
        <f>SUM(B88:G88)</f>
        <v>51888</v>
      </c>
      <c r="L88" s="13">
        <f>(M88-L87)/L87</f>
        <v>-0.06</v>
      </c>
      <c r="M88">
        <f>L87*0.94</f>
        <v>51888</v>
      </c>
      <c r="N88"/>
    </row>
    <row r="89" spans="1:14" ht="15" x14ac:dyDescent="0.25">
      <c r="A89" s="12" t="s">
        <v>10</v>
      </c>
      <c r="B89" s="12">
        <f>L87/4</f>
        <v>13800</v>
      </c>
      <c r="C89" s="12">
        <f>N89</f>
        <v>9798</v>
      </c>
      <c r="D89" s="12">
        <f>C89</f>
        <v>9798</v>
      </c>
      <c r="E89" s="12">
        <f>D89</f>
        <v>9798</v>
      </c>
      <c r="F89" s="12">
        <f>E89</f>
        <v>9798</v>
      </c>
      <c r="G89" s="12"/>
      <c r="H89" s="12"/>
      <c r="I89" s="12"/>
      <c r="J89" s="12"/>
      <c r="K89" s="12">
        <f>SUM(B89:G89)</f>
        <v>52992</v>
      </c>
      <c r="L89" s="13">
        <f>(M89-L87)/L87</f>
        <v>-0.04</v>
      </c>
      <c r="M89">
        <f>L87*0.96</f>
        <v>52992</v>
      </c>
      <c r="N89" s="14">
        <f>(M89-B89)/4</f>
        <v>9798</v>
      </c>
    </row>
    <row r="90" spans="1:14" ht="15" x14ac:dyDescent="0.25">
      <c r="A90" s="12" t="s">
        <v>11</v>
      </c>
      <c r="B90" s="12">
        <f>L87/4</f>
        <v>13800</v>
      </c>
      <c r="C90" s="12">
        <f>N90</f>
        <v>5244</v>
      </c>
      <c r="D90" s="12">
        <f>C90</f>
        <v>5244</v>
      </c>
      <c r="E90" s="12">
        <f t="shared" ref="E90" si="21">D90</f>
        <v>5244</v>
      </c>
      <c r="F90" s="12">
        <f t="shared" ref="F90" si="22">E90</f>
        <v>5244</v>
      </c>
      <c r="G90" s="12">
        <f t="shared" ref="G90" si="23">F90</f>
        <v>5244</v>
      </c>
      <c r="H90" s="12">
        <f t="shared" ref="H90" si="24">G90</f>
        <v>5244</v>
      </c>
      <c r="I90" s="12">
        <f t="shared" ref="I90" si="25">H90</f>
        <v>5244</v>
      </c>
      <c r="J90" s="12">
        <f t="shared" ref="J90" si="26">I90</f>
        <v>5244</v>
      </c>
      <c r="K90" s="12">
        <f>SUM(B90:J90)</f>
        <v>55752</v>
      </c>
      <c r="L90" s="13">
        <f>(M90-L87)/L87</f>
        <v>0.01</v>
      </c>
      <c r="M90" s="14">
        <f>L87*1.01</f>
        <v>55752</v>
      </c>
      <c r="N90" s="14">
        <f>(M90-B90)/8</f>
        <v>5244</v>
      </c>
    </row>
    <row r="91" spans="1:14" ht="15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13"/>
      <c r="M91" s="14"/>
      <c r="N91" s="14"/>
    </row>
    <row r="92" spans="1:14" x14ac:dyDescent="0.2">
      <c r="A92" s="15" t="s">
        <v>38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6"/>
      <c r="M92" s="9"/>
      <c r="N92" s="9"/>
    </row>
    <row r="93" spans="1:14" x14ac:dyDescent="0.2">
      <c r="A93" s="15" t="s">
        <v>22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6"/>
      <c r="M93" s="9"/>
      <c r="N93" s="9"/>
    </row>
    <row r="94" spans="1:14" x14ac:dyDescent="0.2">
      <c r="A94" s="10"/>
      <c r="B94" s="10" t="s">
        <v>0</v>
      </c>
      <c r="C94" s="10" t="s">
        <v>1</v>
      </c>
      <c r="D94" s="10" t="s">
        <v>2</v>
      </c>
      <c r="E94" s="10" t="s">
        <v>3</v>
      </c>
      <c r="F94" s="10" t="s">
        <v>4</v>
      </c>
      <c r="G94" s="10" t="s">
        <v>5</v>
      </c>
      <c r="H94" s="10" t="s">
        <v>6</v>
      </c>
      <c r="I94" s="10" t="s">
        <v>7</v>
      </c>
      <c r="J94" s="10" t="s">
        <v>8</v>
      </c>
      <c r="K94" s="10" t="s">
        <v>9</v>
      </c>
      <c r="L94" s="11">
        <v>30000</v>
      </c>
      <c r="M94" s="9"/>
      <c r="N94" s="9"/>
    </row>
    <row r="95" spans="1:14" ht="15" x14ac:dyDescent="0.25">
      <c r="A95" s="12" t="s">
        <v>0</v>
      </c>
      <c r="B95" s="12">
        <f>M95</f>
        <v>28200</v>
      </c>
      <c r="C95" s="12"/>
      <c r="D95" s="12"/>
      <c r="E95" s="12"/>
      <c r="F95" s="12"/>
      <c r="G95" s="12"/>
      <c r="H95" s="12"/>
      <c r="I95" s="12"/>
      <c r="J95" s="12"/>
      <c r="K95" s="12">
        <f>SUM(B95:G95)</f>
        <v>28200</v>
      </c>
      <c r="L95" s="13">
        <f>(M95-L94)/L94</f>
        <v>-0.06</v>
      </c>
      <c r="M95">
        <f>L94*0.94</f>
        <v>28200</v>
      </c>
      <c r="N95"/>
    </row>
    <row r="96" spans="1:14" ht="15" x14ac:dyDescent="0.25">
      <c r="A96" s="12" t="s">
        <v>10</v>
      </c>
      <c r="B96" s="12">
        <f>L94/4</f>
        <v>7500</v>
      </c>
      <c r="C96" s="12">
        <f>N96</f>
        <v>5325</v>
      </c>
      <c r="D96" s="12">
        <f>C96</f>
        <v>5325</v>
      </c>
      <c r="E96" s="12">
        <f>D96</f>
        <v>5325</v>
      </c>
      <c r="F96" s="12">
        <f>E96</f>
        <v>5325</v>
      </c>
      <c r="G96" s="12"/>
      <c r="H96" s="12"/>
      <c r="I96" s="12"/>
      <c r="J96" s="12"/>
      <c r="K96" s="12">
        <f>SUM(B96:G96)</f>
        <v>28800</v>
      </c>
      <c r="L96" s="13">
        <f>(M96-L94)/L94</f>
        <v>-0.04</v>
      </c>
      <c r="M96">
        <f>L94*0.96</f>
        <v>28800</v>
      </c>
      <c r="N96" s="14">
        <f>(M96-B96)/4</f>
        <v>5325</v>
      </c>
    </row>
    <row r="97" spans="1:14" ht="15" x14ac:dyDescent="0.25">
      <c r="A97" s="12" t="s">
        <v>11</v>
      </c>
      <c r="B97" s="12">
        <f>L94/4</f>
        <v>7500</v>
      </c>
      <c r="C97" s="12">
        <f>N97</f>
        <v>2850</v>
      </c>
      <c r="D97" s="12">
        <f>C97</f>
        <v>2850</v>
      </c>
      <c r="E97" s="12">
        <f t="shared" ref="E97" si="27">D97</f>
        <v>2850</v>
      </c>
      <c r="F97" s="12">
        <f t="shared" ref="F97" si="28">E97</f>
        <v>2850</v>
      </c>
      <c r="G97" s="12">
        <f t="shared" ref="G97" si="29">F97</f>
        <v>2850</v>
      </c>
      <c r="H97" s="12">
        <f t="shared" ref="H97" si="30">G97</f>
        <v>2850</v>
      </c>
      <c r="I97" s="12">
        <f t="shared" ref="I97" si="31">H97</f>
        <v>2850</v>
      </c>
      <c r="J97" s="12">
        <f t="shared" ref="J97" si="32">I97</f>
        <v>2850</v>
      </c>
      <c r="K97" s="12">
        <f>SUM(B97:J97)</f>
        <v>30300</v>
      </c>
      <c r="L97" s="13">
        <f>(M97-L94)/L94</f>
        <v>0.01</v>
      </c>
      <c r="M97" s="14">
        <f>L94*1.01</f>
        <v>30300</v>
      </c>
      <c r="N97" s="14">
        <f>(M97-B97)/8</f>
        <v>2850</v>
      </c>
    </row>
    <row r="98" spans="1:14" ht="15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13"/>
      <c r="M98" s="14"/>
      <c r="N98" s="14"/>
    </row>
    <row r="99" spans="1:14" ht="15" x14ac:dyDescent="0.25">
      <c r="A99" s="2" t="s">
        <v>13</v>
      </c>
      <c r="B99"/>
      <c r="C99"/>
      <c r="D99"/>
      <c r="E99"/>
      <c r="F99"/>
      <c r="G99"/>
      <c r="H99"/>
      <c r="I99"/>
    </row>
    <row r="100" spans="1:14" ht="15" x14ac:dyDescent="0.25">
      <c r="A100" s="2" t="s">
        <v>14</v>
      </c>
      <c r="B100"/>
      <c r="C100"/>
      <c r="D100"/>
      <c r="E100"/>
      <c r="F100"/>
      <c r="G100"/>
      <c r="H100"/>
      <c r="I100"/>
    </row>
    <row r="101" spans="1:14" ht="15" x14ac:dyDescent="0.25">
      <c r="A101" s="2" t="s">
        <v>15</v>
      </c>
      <c r="B101"/>
      <c r="C101"/>
      <c r="D101"/>
      <c r="E101"/>
      <c r="F101"/>
      <c r="G101"/>
      <c r="H101"/>
      <c r="I101"/>
    </row>
    <row r="102" spans="1:14" ht="15" x14ac:dyDescent="0.25">
      <c r="A102" s="2" t="s">
        <v>45</v>
      </c>
      <c r="B102"/>
      <c r="C102"/>
      <c r="D102"/>
      <c r="E102"/>
      <c r="F102"/>
      <c r="G102"/>
      <c r="H102"/>
      <c r="I102"/>
    </row>
    <row r="103" spans="1:14" ht="15" x14ac:dyDescent="0.25">
      <c r="A103" s="2" t="s">
        <v>17</v>
      </c>
      <c r="B103"/>
      <c r="C103"/>
      <c r="D103"/>
      <c r="E103"/>
      <c r="F103"/>
      <c r="G103"/>
      <c r="H103"/>
      <c r="I103"/>
    </row>
    <row r="104" spans="1:14" x14ac:dyDescent="0.2">
      <c r="A104" s="2" t="s">
        <v>18</v>
      </c>
    </row>
    <row r="107" spans="1:14" x14ac:dyDescent="0.2">
      <c r="A107" s="9" t="s">
        <v>62</v>
      </c>
      <c r="B107" s="27"/>
      <c r="C107" s="27"/>
      <c r="D107" s="27"/>
    </row>
    <row r="108" spans="1:14" x14ac:dyDescent="0.2">
      <c r="A108" s="9"/>
      <c r="B108" s="27"/>
      <c r="C108" s="27"/>
      <c r="D108" s="27"/>
    </row>
    <row r="109" spans="1:14" x14ac:dyDescent="0.2">
      <c r="A109" s="9" t="s">
        <v>63</v>
      </c>
      <c r="B109" s="27" t="s">
        <v>64</v>
      </c>
      <c r="C109" s="27"/>
      <c r="D109" s="27"/>
    </row>
    <row r="110" spans="1:14" x14ac:dyDescent="0.2">
      <c r="A110" s="9" t="s">
        <v>65</v>
      </c>
      <c r="B110" s="27" t="s">
        <v>66</v>
      </c>
      <c r="C110" s="27"/>
      <c r="D110" s="27"/>
    </row>
    <row r="111" spans="1:14" x14ac:dyDescent="0.2">
      <c r="A111" s="9" t="s">
        <v>67</v>
      </c>
      <c r="B111" s="27" t="s">
        <v>68</v>
      </c>
      <c r="C111" s="27"/>
      <c r="D111" s="27"/>
    </row>
    <row r="112" spans="1:14" x14ac:dyDescent="0.2">
      <c r="A112" s="9"/>
      <c r="B112" s="27"/>
      <c r="C112" s="27"/>
      <c r="D112" s="27"/>
    </row>
    <row r="135" spans="1:12" x14ac:dyDescent="0.2">
      <c r="A135" s="2" t="s">
        <v>13</v>
      </c>
      <c r="L135" s="2"/>
    </row>
    <row r="136" spans="1:12" x14ac:dyDescent="0.2">
      <c r="A136" s="2" t="s">
        <v>14</v>
      </c>
      <c r="L136" s="2"/>
    </row>
    <row r="137" spans="1:12" x14ac:dyDescent="0.2">
      <c r="A137" s="2" t="s">
        <v>15</v>
      </c>
      <c r="L137" s="2"/>
    </row>
    <row r="138" spans="1:12" x14ac:dyDescent="0.2">
      <c r="A138" s="2" t="s">
        <v>16</v>
      </c>
      <c r="L138" s="2"/>
    </row>
    <row r="139" spans="1:12" x14ac:dyDescent="0.2">
      <c r="A139" s="2" t="s">
        <v>17</v>
      </c>
      <c r="L139" s="2"/>
    </row>
    <row r="140" spans="1:12" x14ac:dyDescent="0.2">
      <c r="A140" s="2" t="s">
        <v>18</v>
      </c>
      <c r="L140" s="2"/>
    </row>
  </sheetData>
  <scenarios current="0" show="0">
    <scenario name="a" locked="1" count="1" user="Banu Çelebi" comment="Oluşturan: Banu Çelebi - 24.02.2014">
      <inputCells r="H11" val="23"/>
    </scenario>
  </scenarios>
  <mergeCells count="2">
    <mergeCell ref="A2:K2"/>
    <mergeCell ref="A49:K49"/>
  </mergeCells>
  <pageMargins left="0.11811023622047245" right="0.11811023622047245" top="0.47244094488188981" bottom="0.43307086614173229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3"/>
  <sheetViews>
    <sheetView topLeftCell="A25" workbookViewId="0">
      <selection activeCell="I43" sqref="I43"/>
    </sheetView>
  </sheetViews>
  <sheetFormatPr defaultRowHeight="15" x14ac:dyDescent="0.25"/>
  <cols>
    <col min="2" max="6" width="11.85546875" customWidth="1"/>
    <col min="7" max="8" width="12.7109375" customWidth="1"/>
    <col min="9" max="9" width="13.7109375" customWidth="1"/>
    <col min="10" max="10" width="13.28515625" customWidth="1"/>
    <col min="11" max="11" width="13.85546875" customWidth="1"/>
    <col min="12" max="12" width="9.7109375" hidden="1" customWidth="1"/>
    <col min="13" max="14" width="0" hidden="1" customWidth="1"/>
  </cols>
  <sheetData>
    <row r="2" spans="1:14" ht="34.5" customHeight="1" x14ac:dyDescent="0.25">
      <c r="A2" s="24" t="s">
        <v>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4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4" x14ac:dyDescent="0.25">
      <c r="A4" s="7" t="s">
        <v>39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4" x14ac:dyDescent="0.25">
      <c r="A5" s="10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1">
        <v>20200</v>
      </c>
      <c r="M5" s="9"/>
      <c r="N5" s="9"/>
    </row>
    <row r="6" spans="1:14" x14ac:dyDescent="0.25">
      <c r="A6" s="12" t="s">
        <v>0</v>
      </c>
      <c r="B6" s="12">
        <f>M6</f>
        <v>18988</v>
      </c>
      <c r="C6" s="12"/>
      <c r="D6" s="12"/>
      <c r="E6" s="12"/>
      <c r="F6" s="12"/>
      <c r="G6" s="12"/>
      <c r="H6" s="12"/>
      <c r="I6" s="12"/>
      <c r="J6" s="12"/>
      <c r="K6" s="12">
        <f>SUM(B6:G6)</f>
        <v>18988</v>
      </c>
      <c r="L6" s="13">
        <f>(M6-L5)/L5</f>
        <v>-0.06</v>
      </c>
      <c r="M6">
        <f>L5*0.94</f>
        <v>18988</v>
      </c>
    </row>
    <row r="7" spans="1:14" x14ac:dyDescent="0.25">
      <c r="A7" s="12" t="s">
        <v>10</v>
      </c>
      <c r="B7" s="12">
        <f>L5/4</f>
        <v>5050</v>
      </c>
      <c r="C7" s="12">
        <f>N7</f>
        <v>3585.5</v>
      </c>
      <c r="D7" s="12">
        <f>C7</f>
        <v>3585.5</v>
      </c>
      <c r="E7" s="12">
        <f>D7</f>
        <v>3585.5</v>
      </c>
      <c r="F7" s="12">
        <f>E7</f>
        <v>3585.5</v>
      </c>
      <c r="G7" s="12"/>
      <c r="H7" s="12"/>
      <c r="I7" s="12"/>
      <c r="J7" s="12"/>
      <c r="K7" s="12">
        <f>SUM(B7:G7)</f>
        <v>19392</v>
      </c>
      <c r="L7" s="13">
        <f>(M7-L5)/L5</f>
        <v>-0.04</v>
      </c>
      <c r="M7">
        <f>L5*0.96</f>
        <v>19392</v>
      </c>
      <c r="N7" s="14">
        <f>(M7-B7)/4</f>
        <v>3585.5</v>
      </c>
    </row>
    <row r="8" spans="1:14" x14ac:dyDescent="0.25">
      <c r="A8" s="12" t="s">
        <v>11</v>
      </c>
      <c r="B8" s="12">
        <f>L5/4</f>
        <v>5050</v>
      </c>
      <c r="C8" s="12">
        <f>N8</f>
        <v>1919</v>
      </c>
      <c r="D8" s="12">
        <f>C8</f>
        <v>1919</v>
      </c>
      <c r="E8" s="12">
        <f t="shared" ref="E8:J8" si="0">D8</f>
        <v>1919</v>
      </c>
      <c r="F8" s="12">
        <f t="shared" si="0"/>
        <v>1919</v>
      </c>
      <c r="G8" s="12">
        <f t="shared" si="0"/>
        <v>1919</v>
      </c>
      <c r="H8" s="12">
        <f t="shared" si="0"/>
        <v>1919</v>
      </c>
      <c r="I8" s="12">
        <f t="shared" si="0"/>
        <v>1919</v>
      </c>
      <c r="J8" s="12">
        <f t="shared" si="0"/>
        <v>1919</v>
      </c>
      <c r="K8" s="12">
        <f>SUM(B8:J8)</f>
        <v>20402</v>
      </c>
      <c r="L8" s="13">
        <f>(M8-L5)/L5</f>
        <v>0.01</v>
      </c>
      <c r="M8" s="14">
        <f>L5*1.01</f>
        <v>20402</v>
      </c>
      <c r="N8" s="14">
        <f>(M8-B8)/8</f>
        <v>1919</v>
      </c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7"/>
    </row>
    <row r="10" spans="1:14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4" x14ac:dyDescent="0.25">
      <c r="A11" s="15" t="s">
        <v>40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4" x14ac:dyDescent="0.25">
      <c r="A12" s="10"/>
      <c r="B12" s="10" t="s">
        <v>0</v>
      </c>
      <c r="C12" s="10" t="s">
        <v>1</v>
      </c>
      <c r="D12" s="10" t="s">
        <v>2</v>
      </c>
      <c r="E12" s="10" t="s">
        <v>3</v>
      </c>
      <c r="F12" s="10" t="s">
        <v>4</v>
      </c>
      <c r="G12" s="10" t="s">
        <v>5</v>
      </c>
      <c r="H12" s="10" t="s">
        <v>6</v>
      </c>
      <c r="I12" s="10" t="s">
        <v>7</v>
      </c>
      <c r="J12" s="10" t="s">
        <v>8</v>
      </c>
      <c r="K12" s="10" t="s">
        <v>9</v>
      </c>
      <c r="L12" s="11">
        <v>19000</v>
      </c>
    </row>
    <row r="13" spans="1:14" x14ac:dyDescent="0.25">
      <c r="A13" s="12" t="s">
        <v>0</v>
      </c>
      <c r="B13" s="12">
        <f>M13</f>
        <v>17860</v>
      </c>
      <c r="C13" s="12"/>
      <c r="D13" s="12"/>
      <c r="E13" s="12"/>
      <c r="F13" s="12"/>
      <c r="G13" s="12"/>
      <c r="H13" s="12"/>
      <c r="I13" s="12"/>
      <c r="J13" s="12"/>
      <c r="K13" s="12">
        <f>SUM(B13:G13)</f>
        <v>17860</v>
      </c>
      <c r="L13" s="13">
        <f>(M13-L12)/L12</f>
        <v>-0.06</v>
      </c>
      <c r="M13">
        <f>L12*0.94</f>
        <v>17860</v>
      </c>
    </row>
    <row r="14" spans="1:14" x14ac:dyDescent="0.25">
      <c r="A14" s="12" t="s">
        <v>10</v>
      </c>
      <c r="B14" s="12">
        <f>L12/4</f>
        <v>4750</v>
      </c>
      <c r="C14" s="12">
        <f>N14</f>
        <v>3372.5</v>
      </c>
      <c r="D14" s="12">
        <f>C14</f>
        <v>3372.5</v>
      </c>
      <c r="E14" s="12">
        <f>D14</f>
        <v>3372.5</v>
      </c>
      <c r="F14" s="12">
        <f>E14</f>
        <v>3372.5</v>
      </c>
      <c r="G14" s="12"/>
      <c r="H14" s="12"/>
      <c r="I14" s="12"/>
      <c r="J14" s="12"/>
      <c r="K14" s="12">
        <f>SUM(B14:G14)</f>
        <v>18240</v>
      </c>
      <c r="L14" s="13">
        <f>(M14-L12)/L12</f>
        <v>-0.04</v>
      </c>
      <c r="M14">
        <f>L12*0.96</f>
        <v>18240</v>
      </c>
      <c r="N14" s="14">
        <f>(M14-B14)/4</f>
        <v>3372.5</v>
      </c>
    </row>
    <row r="15" spans="1:14" x14ac:dyDescent="0.25">
      <c r="A15" s="12" t="s">
        <v>11</v>
      </c>
      <c r="B15" s="12">
        <v>2819</v>
      </c>
      <c r="C15" s="12">
        <f>N15</f>
        <v>2046.375</v>
      </c>
      <c r="D15" s="12">
        <f>C15</f>
        <v>2046.375</v>
      </c>
      <c r="E15" s="12">
        <f t="shared" ref="E15:J15" si="1">D15</f>
        <v>2046.375</v>
      </c>
      <c r="F15" s="12">
        <f t="shared" si="1"/>
        <v>2046.375</v>
      </c>
      <c r="G15" s="12">
        <f t="shared" si="1"/>
        <v>2046.375</v>
      </c>
      <c r="H15" s="12">
        <f t="shared" si="1"/>
        <v>2046.375</v>
      </c>
      <c r="I15" s="12">
        <f t="shared" si="1"/>
        <v>2046.375</v>
      </c>
      <c r="J15" s="12">
        <f t="shared" si="1"/>
        <v>2046.375</v>
      </c>
      <c r="K15" s="12">
        <f>SUM(B15:J15)</f>
        <v>19190</v>
      </c>
      <c r="L15" s="13">
        <f>(M15-L12)/L12</f>
        <v>0.01</v>
      </c>
      <c r="M15" s="14">
        <f>L12*1.01</f>
        <v>19190</v>
      </c>
      <c r="N15" s="14">
        <f>(M15-B15)/8</f>
        <v>2046.375</v>
      </c>
    </row>
    <row r="16" spans="1:1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4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4" x14ac:dyDescent="0.25">
      <c r="A18" s="15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4" x14ac:dyDescent="0.25">
      <c r="A19" s="10"/>
      <c r="B19" s="10" t="s">
        <v>0</v>
      </c>
      <c r="C19" s="10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7</v>
      </c>
      <c r="J19" s="10" t="s">
        <v>8</v>
      </c>
      <c r="K19" s="10" t="s">
        <v>9</v>
      </c>
      <c r="L19" s="11">
        <v>5450</v>
      </c>
    </row>
    <row r="20" spans="1:14" x14ac:dyDescent="0.25">
      <c r="A20" s="12" t="s">
        <v>0</v>
      </c>
      <c r="B20" s="12">
        <f>M20</f>
        <v>5123</v>
      </c>
      <c r="C20" s="12"/>
      <c r="D20" s="12"/>
      <c r="E20" s="12"/>
      <c r="F20" s="12"/>
      <c r="G20" s="12"/>
      <c r="H20" s="12"/>
      <c r="I20" s="12"/>
      <c r="J20" s="12"/>
      <c r="K20" s="12">
        <f>SUM(B20:G20)</f>
        <v>5123</v>
      </c>
      <c r="L20" s="13">
        <f>(M20-$L19)/$L19</f>
        <v>-0.06</v>
      </c>
      <c r="M20">
        <f>L19*0.94</f>
        <v>5123</v>
      </c>
    </row>
    <row r="21" spans="1:14" x14ac:dyDescent="0.25">
      <c r="A21" s="12" t="s">
        <v>10</v>
      </c>
      <c r="B21" s="12">
        <f>L19/4</f>
        <v>1362.5</v>
      </c>
      <c r="C21" s="12">
        <f>N21</f>
        <v>967.375</v>
      </c>
      <c r="D21" s="12">
        <f>C21</f>
        <v>967.375</v>
      </c>
      <c r="E21" s="12">
        <f>D21</f>
        <v>967.375</v>
      </c>
      <c r="F21" s="12">
        <f>E21</f>
        <v>967.375</v>
      </c>
      <c r="G21" s="12"/>
      <c r="H21" s="12"/>
      <c r="I21" s="12"/>
      <c r="J21" s="12"/>
      <c r="K21" s="12">
        <f>SUM(B21:G21)</f>
        <v>5232</v>
      </c>
      <c r="L21" s="13">
        <f>(M21-$L19)/$L19</f>
        <v>-0.04</v>
      </c>
      <c r="M21">
        <f>L19*0.96</f>
        <v>5232</v>
      </c>
      <c r="N21" s="14">
        <f>(M21-B21)/4</f>
        <v>967.375</v>
      </c>
    </row>
    <row r="22" spans="1:14" x14ac:dyDescent="0.25">
      <c r="A22" s="12" t="s">
        <v>11</v>
      </c>
      <c r="B22" s="12">
        <f>L19/4</f>
        <v>1362.5</v>
      </c>
      <c r="C22" s="12">
        <f>N22</f>
        <v>517.75</v>
      </c>
      <c r="D22" s="12">
        <f>C22</f>
        <v>517.75</v>
      </c>
      <c r="E22" s="12">
        <f t="shared" ref="E22:J22" si="2">D22</f>
        <v>517.75</v>
      </c>
      <c r="F22" s="12">
        <f t="shared" si="2"/>
        <v>517.75</v>
      </c>
      <c r="G22" s="12">
        <f t="shared" si="2"/>
        <v>517.75</v>
      </c>
      <c r="H22" s="12">
        <f t="shared" si="2"/>
        <v>517.75</v>
      </c>
      <c r="I22" s="12">
        <f t="shared" si="2"/>
        <v>517.75</v>
      </c>
      <c r="J22" s="12">
        <f t="shared" si="2"/>
        <v>517.75</v>
      </c>
      <c r="K22" s="12">
        <f>SUM(B22:J22)</f>
        <v>5504.5</v>
      </c>
      <c r="L22" s="13">
        <f>(M22-$L19)/$L19</f>
        <v>0.01</v>
      </c>
      <c r="M22">
        <f>L19*1.01</f>
        <v>5504.5</v>
      </c>
      <c r="N22" s="14">
        <f>(M22-B22)/8</f>
        <v>517.75</v>
      </c>
    </row>
    <row r="23" spans="1:14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3"/>
      <c r="N23" s="14"/>
    </row>
    <row r="25" spans="1:14" x14ac:dyDescent="0.25">
      <c r="A25" s="15" t="s">
        <v>42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14" x14ac:dyDescent="0.25">
      <c r="A26" s="10"/>
      <c r="B26" s="10" t="s">
        <v>0</v>
      </c>
      <c r="C26" s="10" t="s">
        <v>1</v>
      </c>
      <c r="D26" s="10" t="s">
        <v>2</v>
      </c>
      <c r="E26" s="10" t="s">
        <v>3</v>
      </c>
      <c r="F26" s="10" t="s">
        <v>4</v>
      </c>
      <c r="G26" s="10" t="s">
        <v>5</v>
      </c>
      <c r="H26" s="10" t="s">
        <v>6</v>
      </c>
      <c r="I26" s="10" t="s">
        <v>7</v>
      </c>
      <c r="J26" s="10" t="s">
        <v>8</v>
      </c>
      <c r="K26" s="10" t="s">
        <v>9</v>
      </c>
      <c r="L26" s="11">
        <v>8800</v>
      </c>
    </row>
    <row r="27" spans="1:14" x14ac:dyDescent="0.25">
      <c r="A27" s="12" t="s">
        <v>0</v>
      </c>
      <c r="B27" s="12">
        <f>M27</f>
        <v>8272</v>
      </c>
      <c r="C27" s="12"/>
      <c r="D27" s="12"/>
      <c r="E27" s="12"/>
      <c r="F27" s="12"/>
      <c r="G27" s="12"/>
      <c r="H27" s="12"/>
      <c r="I27" s="12"/>
      <c r="J27" s="12"/>
      <c r="K27" s="12">
        <f>SUM(B27:G27)</f>
        <v>8272</v>
      </c>
      <c r="L27" s="13">
        <f>(M27-$L26)/$L26</f>
        <v>-0.06</v>
      </c>
      <c r="M27">
        <f>L26*0.94</f>
        <v>8272</v>
      </c>
    </row>
    <row r="28" spans="1:14" x14ac:dyDescent="0.25">
      <c r="A28" s="12" t="s">
        <v>10</v>
      </c>
      <c r="B28" s="12">
        <f>L26/4</f>
        <v>2200</v>
      </c>
      <c r="C28" s="12">
        <f>N28</f>
        <v>1562</v>
      </c>
      <c r="D28" s="12">
        <f>C28</f>
        <v>1562</v>
      </c>
      <c r="E28" s="12">
        <f>D28</f>
        <v>1562</v>
      </c>
      <c r="F28" s="12">
        <f>E28</f>
        <v>1562</v>
      </c>
      <c r="G28" s="12"/>
      <c r="H28" s="12"/>
      <c r="I28" s="12"/>
      <c r="J28" s="12"/>
      <c r="K28" s="12">
        <f>SUM(B28:G28)</f>
        <v>8448</v>
      </c>
      <c r="L28" s="13">
        <f>(M28-$L26)/$L26</f>
        <v>-0.04</v>
      </c>
      <c r="M28">
        <f>L26*0.96</f>
        <v>8448</v>
      </c>
      <c r="N28" s="14">
        <f>(M28-B28)/4</f>
        <v>1562</v>
      </c>
    </row>
    <row r="29" spans="1:14" x14ac:dyDescent="0.25">
      <c r="A29" s="12" t="s">
        <v>11</v>
      </c>
      <c r="B29" s="12">
        <f>L26/4</f>
        <v>2200</v>
      </c>
      <c r="C29" s="12">
        <f>N29</f>
        <v>836</v>
      </c>
      <c r="D29" s="12">
        <f>C29</f>
        <v>836</v>
      </c>
      <c r="E29" s="12">
        <f t="shared" ref="E29:J29" si="3">D29</f>
        <v>836</v>
      </c>
      <c r="F29" s="12">
        <f t="shared" si="3"/>
        <v>836</v>
      </c>
      <c r="G29" s="12">
        <f t="shared" si="3"/>
        <v>836</v>
      </c>
      <c r="H29" s="12">
        <f t="shared" si="3"/>
        <v>836</v>
      </c>
      <c r="I29" s="12">
        <f t="shared" si="3"/>
        <v>836</v>
      </c>
      <c r="J29" s="12">
        <f t="shared" si="3"/>
        <v>836</v>
      </c>
      <c r="K29" s="12">
        <f>SUM(B29:J29)</f>
        <v>8888</v>
      </c>
      <c r="L29" s="13">
        <f>(M29-$L26)/$L26</f>
        <v>0.01</v>
      </c>
      <c r="M29">
        <f>L26*1.01</f>
        <v>8888</v>
      </c>
      <c r="N29" s="14">
        <f>(M29-B29)/8</f>
        <v>836</v>
      </c>
    </row>
    <row r="32" spans="1:14" x14ac:dyDescent="0.25">
      <c r="A32" s="2" t="s">
        <v>13</v>
      </c>
    </row>
    <row r="33" spans="1:4" x14ac:dyDescent="0.25">
      <c r="A33" s="2" t="s">
        <v>14</v>
      </c>
    </row>
    <row r="34" spans="1:4" x14ac:dyDescent="0.25">
      <c r="A34" s="2" t="s">
        <v>15</v>
      </c>
    </row>
    <row r="35" spans="1:4" x14ac:dyDescent="0.25">
      <c r="A35" s="2" t="s">
        <v>45</v>
      </c>
    </row>
    <row r="36" spans="1:4" x14ac:dyDescent="0.25">
      <c r="A36" s="2" t="s">
        <v>17</v>
      </c>
    </row>
    <row r="37" spans="1:4" x14ac:dyDescent="0.25">
      <c r="A37" s="2" t="s">
        <v>18</v>
      </c>
    </row>
    <row r="41" spans="1:4" x14ac:dyDescent="0.25">
      <c r="A41" s="9" t="s">
        <v>62</v>
      </c>
      <c r="B41" s="27"/>
      <c r="C41" s="27"/>
      <c r="D41" s="27"/>
    </row>
    <row r="42" spans="1:4" x14ac:dyDescent="0.25">
      <c r="A42" s="9"/>
      <c r="B42" s="27"/>
      <c r="C42" s="27"/>
      <c r="D42" s="27"/>
    </row>
    <row r="43" spans="1:4" x14ac:dyDescent="0.25">
      <c r="A43" s="9" t="s">
        <v>70</v>
      </c>
      <c r="B43" s="27" t="s">
        <v>71</v>
      </c>
      <c r="C43" s="27"/>
      <c r="D43" s="27"/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30"/>
  <sheetViews>
    <sheetView topLeftCell="A4" workbookViewId="0">
      <selection activeCell="T7" sqref="T7"/>
    </sheetView>
  </sheetViews>
  <sheetFormatPr defaultRowHeight="15" x14ac:dyDescent="0.25"/>
  <cols>
    <col min="2" max="6" width="11.85546875" customWidth="1"/>
    <col min="7" max="8" width="12.7109375" customWidth="1"/>
    <col min="9" max="9" width="13.7109375" customWidth="1"/>
    <col min="10" max="10" width="13.28515625" customWidth="1"/>
    <col min="11" max="11" width="13.85546875" customWidth="1"/>
    <col min="12" max="12" width="9.7109375" hidden="1" customWidth="1"/>
    <col min="13" max="14" width="0" hidden="1" customWidth="1"/>
  </cols>
  <sheetData>
    <row r="6" spans="1:14" ht="9.7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"/>
    </row>
    <row r="7" spans="1:14" ht="43.5" customHeight="1" x14ac:dyDescent="0.25">
      <c r="A7" s="24" t="s">
        <v>72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4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4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13"/>
      <c r="N9" s="14"/>
    </row>
    <row r="11" spans="1:14" x14ac:dyDescent="0.25">
      <c r="A11" s="7" t="s">
        <v>43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4" x14ac:dyDescent="0.25">
      <c r="A12" s="10"/>
      <c r="B12" s="10" t="s">
        <v>0</v>
      </c>
      <c r="C12" s="10" t="s">
        <v>1</v>
      </c>
      <c r="D12" s="10" t="s">
        <v>2</v>
      </c>
      <c r="E12" s="10" t="s">
        <v>3</v>
      </c>
      <c r="F12" s="10" t="s">
        <v>4</v>
      </c>
      <c r="G12" s="10" t="s">
        <v>5</v>
      </c>
      <c r="H12" s="10" t="s">
        <v>6</v>
      </c>
      <c r="I12" s="10" t="s">
        <v>7</v>
      </c>
      <c r="J12" s="10" t="s">
        <v>8</v>
      </c>
      <c r="K12" s="10" t="s">
        <v>9</v>
      </c>
      <c r="L12" s="11">
        <v>20500</v>
      </c>
      <c r="M12" s="9"/>
      <c r="N12" s="9"/>
    </row>
    <row r="13" spans="1:14" x14ac:dyDescent="0.25">
      <c r="A13" s="12" t="s">
        <v>0</v>
      </c>
      <c r="B13" s="12">
        <f>M13</f>
        <v>19270</v>
      </c>
      <c r="C13" s="12"/>
      <c r="D13" s="12"/>
      <c r="E13" s="12"/>
      <c r="F13" s="12"/>
      <c r="G13" s="12"/>
      <c r="H13" s="12"/>
      <c r="I13" s="12"/>
      <c r="J13" s="12"/>
      <c r="K13" s="12">
        <f>SUM(B13:G13)</f>
        <v>19270</v>
      </c>
      <c r="L13" s="13">
        <f>(M13-L12)/L12</f>
        <v>-0.06</v>
      </c>
      <c r="M13">
        <f>L12*0.94</f>
        <v>19270</v>
      </c>
    </row>
    <row r="14" spans="1:14" x14ac:dyDescent="0.25">
      <c r="A14" s="12" t="s">
        <v>10</v>
      </c>
      <c r="B14" s="12">
        <f>L12/4</f>
        <v>5125</v>
      </c>
      <c r="C14" s="12">
        <f>N14</f>
        <v>3638.75</v>
      </c>
      <c r="D14" s="12">
        <f>C14</f>
        <v>3638.75</v>
      </c>
      <c r="E14" s="12">
        <f>D14</f>
        <v>3638.75</v>
      </c>
      <c r="F14" s="12">
        <f>E14</f>
        <v>3638.75</v>
      </c>
      <c r="G14" s="12"/>
      <c r="H14" s="12"/>
      <c r="I14" s="12"/>
      <c r="J14" s="12"/>
      <c r="K14" s="12">
        <f>SUM(B14:G14)</f>
        <v>19680</v>
      </c>
      <c r="L14" s="13">
        <f>(M14-L12)/L12</f>
        <v>-0.04</v>
      </c>
      <c r="M14">
        <f>L12*0.96</f>
        <v>19680</v>
      </c>
      <c r="N14" s="14">
        <f>(M14-B14)/4</f>
        <v>3638.75</v>
      </c>
    </row>
    <row r="15" spans="1:14" x14ac:dyDescent="0.25">
      <c r="A15" s="12" t="s">
        <v>11</v>
      </c>
      <c r="B15" s="12">
        <f>L12/4</f>
        <v>5125</v>
      </c>
      <c r="C15" s="12">
        <f>N15</f>
        <v>1947.5</v>
      </c>
      <c r="D15" s="12">
        <f>C15</f>
        <v>1947.5</v>
      </c>
      <c r="E15" s="12">
        <f t="shared" ref="E15:J15" si="0">D15</f>
        <v>1947.5</v>
      </c>
      <c r="F15" s="12">
        <f t="shared" si="0"/>
        <v>1947.5</v>
      </c>
      <c r="G15" s="12">
        <f t="shared" si="0"/>
        <v>1947.5</v>
      </c>
      <c r="H15" s="12">
        <f t="shared" si="0"/>
        <v>1947.5</v>
      </c>
      <c r="I15" s="12">
        <f t="shared" si="0"/>
        <v>1947.5</v>
      </c>
      <c r="J15" s="12">
        <f t="shared" si="0"/>
        <v>1947.5</v>
      </c>
      <c r="K15" s="12">
        <f>SUM(B15:J15)</f>
        <v>20705</v>
      </c>
      <c r="L15" s="13">
        <f>(M15-L12)/L12</f>
        <v>0.01</v>
      </c>
      <c r="M15" s="14">
        <f>L12*1.01</f>
        <v>20705</v>
      </c>
      <c r="N15" s="14">
        <f>(M15-B15)/8</f>
        <v>1947.5</v>
      </c>
    </row>
    <row r="16" spans="1:1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x14ac:dyDescent="0.25">
      <c r="A18" s="2" t="s">
        <v>13</v>
      </c>
    </row>
    <row r="19" spans="1:12" x14ac:dyDescent="0.25">
      <c r="A19" s="2" t="s">
        <v>14</v>
      </c>
    </row>
    <row r="20" spans="1:12" x14ac:dyDescent="0.25">
      <c r="A20" s="2" t="s">
        <v>15</v>
      </c>
    </row>
    <row r="21" spans="1:12" x14ac:dyDescent="0.25">
      <c r="A21" s="2" t="s">
        <v>45</v>
      </c>
    </row>
    <row r="22" spans="1:12" x14ac:dyDescent="0.25">
      <c r="A22" s="2" t="s">
        <v>17</v>
      </c>
    </row>
    <row r="23" spans="1:12" x14ac:dyDescent="0.25">
      <c r="A23" s="2" t="s">
        <v>18</v>
      </c>
    </row>
    <row r="26" spans="1:12" ht="18.75" customHeight="1" x14ac:dyDescent="0.25">
      <c r="A26" s="9" t="s">
        <v>62</v>
      </c>
      <c r="B26" s="27"/>
      <c r="C26" s="27"/>
      <c r="D26" s="27"/>
    </row>
    <row r="27" spans="1:12" x14ac:dyDescent="0.25">
      <c r="A27" s="9" t="s">
        <v>67</v>
      </c>
      <c r="B27" s="27" t="s">
        <v>68</v>
      </c>
      <c r="C27" s="27"/>
      <c r="D27" s="27"/>
    </row>
    <row r="28" spans="1:12" x14ac:dyDescent="0.25">
      <c r="A28" s="9" t="s">
        <v>63</v>
      </c>
      <c r="B28" s="27" t="s">
        <v>64</v>
      </c>
      <c r="C28" s="27"/>
      <c r="D28" s="27"/>
    </row>
    <row r="29" spans="1:12" x14ac:dyDescent="0.25">
      <c r="A29" s="5"/>
      <c r="B29" s="28"/>
      <c r="C29" s="28"/>
      <c r="D29" s="28"/>
    </row>
    <row r="30" spans="1:12" x14ac:dyDescent="0.25">
      <c r="A30" s="2"/>
      <c r="B30" s="28"/>
      <c r="C30" s="28"/>
      <c r="D30" s="28"/>
    </row>
  </sheetData>
  <mergeCells count="1">
    <mergeCell ref="A7:K7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1"/>
  <sheetViews>
    <sheetView topLeftCell="A61" workbookViewId="0">
      <selection activeCell="B86" sqref="B86"/>
    </sheetView>
  </sheetViews>
  <sheetFormatPr defaultRowHeight="12.75" x14ac:dyDescent="0.2"/>
  <cols>
    <col min="1" max="1" width="16" style="2" customWidth="1"/>
    <col min="2" max="2" width="16.85546875" style="2" bestFit="1" customWidth="1"/>
    <col min="3" max="4" width="12" style="2" customWidth="1"/>
    <col min="5" max="5" width="11.85546875" style="2" customWidth="1"/>
    <col min="6" max="6" width="11.42578125" style="2" customWidth="1"/>
    <col min="7" max="7" width="10" style="2" customWidth="1"/>
    <col min="8" max="8" width="11.5703125" style="2" customWidth="1"/>
    <col min="9" max="9" width="11.140625" style="2" customWidth="1"/>
    <col min="10" max="10" width="12" style="2" customWidth="1"/>
    <col min="11" max="11" width="9.5703125" style="6" customWidth="1"/>
    <col min="12" max="15" width="0" style="2" hidden="1" customWidth="1"/>
    <col min="16" max="16384" width="9.140625" style="2"/>
  </cols>
  <sheetData>
    <row r="2" spans="1:15" ht="33.75" customHeight="1" x14ac:dyDescent="0.25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1"/>
    </row>
    <row r="3" spans="1:1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5" s="9" customFormat="1" x14ac:dyDescent="0.2">
      <c r="A5" s="7" t="s">
        <v>52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5" s="9" customFormat="1" x14ac:dyDescent="0.2">
      <c r="A6" s="10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1">
        <v>7850</v>
      </c>
    </row>
    <row r="7" spans="1:15" ht="15" x14ac:dyDescent="0.25">
      <c r="A7" s="12" t="s">
        <v>0</v>
      </c>
      <c r="B7" s="12">
        <f>M7</f>
        <v>7379</v>
      </c>
      <c r="C7" s="12"/>
      <c r="D7" s="12"/>
      <c r="E7" s="12"/>
      <c r="F7" s="12"/>
      <c r="G7" s="12"/>
      <c r="H7" s="12"/>
      <c r="I7" s="12"/>
      <c r="J7" s="12"/>
      <c r="K7" s="12">
        <f>SUM(B7:G7)</f>
        <v>7379</v>
      </c>
      <c r="L7" s="13">
        <f>(M7-L6)/L6</f>
        <v>-0.06</v>
      </c>
      <c r="M7">
        <f>L6*0.94</f>
        <v>7379</v>
      </c>
      <c r="N7"/>
    </row>
    <row r="8" spans="1:15" ht="15" x14ac:dyDescent="0.25">
      <c r="A8" s="12" t="s">
        <v>10</v>
      </c>
      <c r="B8" s="12">
        <f>L6/4</f>
        <v>1962.5</v>
      </c>
      <c r="C8" s="12">
        <f>N8</f>
        <v>1393.375</v>
      </c>
      <c r="D8" s="12">
        <f>C8</f>
        <v>1393.375</v>
      </c>
      <c r="E8" s="12">
        <f>D8</f>
        <v>1393.375</v>
      </c>
      <c r="F8" s="12">
        <f>E8</f>
        <v>1393.375</v>
      </c>
      <c r="G8" s="12"/>
      <c r="H8" s="12"/>
      <c r="I8" s="12"/>
      <c r="J8" s="12"/>
      <c r="K8" s="12">
        <f>SUM(B8:G8)</f>
        <v>7536</v>
      </c>
      <c r="L8" s="13">
        <f>(M8-L6)/L6</f>
        <v>-0.04</v>
      </c>
      <c r="M8">
        <f>L6*0.96</f>
        <v>7536</v>
      </c>
      <c r="N8" s="14">
        <f>(M8-B8)/4</f>
        <v>1393.375</v>
      </c>
    </row>
    <row r="9" spans="1:15" ht="15" x14ac:dyDescent="0.25">
      <c r="A9" s="12" t="s">
        <v>11</v>
      </c>
      <c r="B9" s="12">
        <f>L6/4</f>
        <v>1962.5</v>
      </c>
      <c r="C9" s="12">
        <f>N9</f>
        <v>745.75</v>
      </c>
      <c r="D9" s="12">
        <f>C9</f>
        <v>745.75</v>
      </c>
      <c r="E9" s="12">
        <f t="shared" ref="E9:J9" si="0">D9</f>
        <v>745.75</v>
      </c>
      <c r="F9" s="12">
        <f t="shared" si="0"/>
        <v>745.75</v>
      </c>
      <c r="G9" s="12">
        <f t="shared" si="0"/>
        <v>745.75</v>
      </c>
      <c r="H9" s="12">
        <f t="shared" si="0"/>
        <v>745.75</v>
      </c>
      <c r="I9" s="12">
        <f t="shared" si="0"/>
        <v>745.75</v>
      </c>
      <c r="J9" s="12">
        <f t="shared" si="0"/>
        <v>745.75</v>
      </c>
      <c r="K9" s="12">
        <f>SUM(B9:J9)</f>
        <v>7928.5</v>
      </c>
      <c r="L9" s="13">
        <f>(M9-L6)/L6</f>
        <v>0.01</v>
      </c>
      <c r="M9" s="14">
        <f>L6*1.01</f>
        <v>7928.5</v>
      </c>
      <c r="N9" s="14">
        <f>(M9-B9)/8</f>
        <v>745.75</v>
      </c>
    </row>
    <row r="10" spans="1:1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5" s="9" customFormat="1" x14ac:dyDescent="0.2">
      <c r="A12" s="7" t="s">
        <v>53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  <c r="O12" s="2"/>
    </row>
    <row r="13" spans="1:15" s="9" customFormat="1" x14ac:dyDescent="0.2">
      <c r="A13" s="10"/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  <c r="L13" s="11">
        <v>14200</v>
      </c>
      <c r="O13" s="2"/>
    </row>
    <row r="14" spans="1:15" ht="15" x14ac:dyDescent="0.25">
      <c r="A14" s="12" t="s">
        <v>0</v>
      </c>
      <c r="B14" s="12">
        <f>M14</f>
        <v>13348</v>
      </c>
      <c r="C14" s="12"/>
      <c r="D14" s="12"/>
      <c r="E14" s="12"/>
      <c r="F14" s="12"/>
      <c r="G14" s="12"/>
      <c r="H14" s="12"/>
      <c r="I14" s="12"/>
      <c r="J14" s="12"/>
      <c r="K14" s="12">
        <f>SUM(B14:G14)</f>
        <v>13348</v>
      </c>
      <c r="L14" s="13">
        <f>(M14-L13)/L13</f>
        <v>-0.06</v>
      </c>
      <c r="M14">
        <f>L13*0.94</f>
        <v>13348</v>
      </c>
      <c r="N14"/>
    </row>
    <row r="15" spans="1:15" ht="15" x14ac:dyDescent="0.25">
      <c r="A15" s="12" t="s">
        <v>10</v>
      </c>
      <c r="B15" s="12">
        <f>L13/4</f>
        <v>3550</v>
      </c>
      <c r="C15" s="12">
        <f>N15</f>
        <v>2520.5</v>
      </c>
      <c r="D15" s="12">
        <f>C15</f>
        <v>2520.5</v>
      </c>
      <c r="E15" s="12">
        <f>D15</f>
        <v>2520.5</v>
      </c>
      <c r="F15" s="12">
        <f>E15</f>
        <v>2520.5</v>
      </c>
      <c r="G15" s="12"/>
      <c r="H15" s="12"/>
      <c r="I15" s="12"/>
      <c r="J15" s="12"/>
      <c r="K15" s="12">
        <f>SUM(B15:G15)</f>
        <v>13632</v>
      </c>
      <c r="L15" s="13">
        <f>(M15-L13)/L13</f>
        <v>-0.04</v>
      </c>
      <c r="M15">
        <f>L13*0.96</f>
        <v>13632</v>
      </c>
      <c r="N15" s="14">
        <f>(M15-B15)/4</f>
        <v>2520.5</v>
      </c>
    </row>
    <row r="16" spans="1:15" ht="15" x14ac:dyDescent="0.25">
      <c r="A16" s="12" t="s">
        <v>11</v>
      </c>
      <c r="B16" s="12">
        <f>L13/4</f>
        <v>3550</v>
      </c>
      <c r="C16" s="12">
        <f>N16</f>
        <v>1349</v>
      </c>
      <c r="D16" s="12">
        <f>C16</f>
        <v>1349</v>
      </c>
      <c r="E16" s="12">
        <f t="shared" ref="E16:J16" si="1">D16</f>
        <v>1349</v>
      </c>
      <c r="F16" s="12">
        <f t="shared" si="1"/>
        <v>1349</v>
      </c>
      <c r="G16" s="12">
        <f t="shared" si="1"/>
        <v>1349</v>
      </c>
      <c r="H16" s="12">
        <f t="shared" si="1"/>
        <v>1349</v>
      </c>
      <c r="I16" s="12">
        <f t="shared" si="1"/>
        <v>1349</v>
      </c>
      <c r="J16" s="12">
        <f t="shared" si="1"/>
        <v>1349</v>
      </c>
      <c r="K16" s="12">
        <f>SUM(B16:J16)</f>
        <v>14342</v>
      </c>
      <c r="L16" s="13">
        <f>(M16-L13)/L13</f>
        <v>0.01</v>
      </c>
      <c r="M16" s="14">
        <f>L13*1.01</f>
        <v>14342</v>
      </c>
      <c r="N16" s="14">
        <f>(M16-B16)/8</f>
        <v>1349</v>
      </c>
    </row>
    <row r="17" spans="1:1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17"/>
    </row>
    <row r="18" spans="1:15" s="9" customForma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8"/>
      <c r="O18" s="2"/>
    </row>
    <row r="19" spans="1:15" s="9" customFormat="1" x14ac:dyDescent="0.2">
      <c r="A19" s="7" t="s">
        <v>54</v>
      </c>
      <c r="B19" s="15"/>
      <c r="C19" s="15"/>
      <c r="D19" s="15"/>
      <c r="E19" s="15"/>
      <c r="F19" s="15"/>
      <c r="G19" s="15"/>
      <c r="H19" s="15"/>
      <c r="I19" s="15"/>
      <c r="J19" s="15"/>
      <c r="K19" s="16"/>
      <c r="O19" s="2"/>
    </row>
    <row r="20" spans="1:15" s="9" customFormat="1" x14ac:dyDescent="0.2">
      <c r="A20" s="10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1">
        <v>24200</v>
      </c>
      <c r="O20" s="2"/>
    </row>
    <row r="21" spans="1:15" ht="15" x14ac:dyDescent="0.25">
      <c r="A21" s="12" t="s">
        <v>0</v>
      </c>
      <c r="B21" s="12">
        <f>M21</f>
        <v>22748</v>
      </c>
      <c r="C21" s="12"/>
      <c r="D21" s="12"/>
      <c r="E21" s="12"/>
      <c r="F21" s="12"/>
      <c r="G21" s="12"/>
      <c r="H21" s="12"/>
      <c r="I21" s="12"/>
      <c r="J21" s="12"/>
      <c r="K21" s="12">
        <f>SUM(B21:G21)</f>
        <v>22748</v>
      </c>
      <c r="L21" s="13">
        <f>(M21-L20)/L20</f>
        <v>-0.06</v>
      </c>
      <c r="M21">
        <f>L20*0.94</f>
        <v>22748</v>
      </c>
      <c r="N21"/>
      <c r="O21" s="2">
        <f>K21*1.08</f>
        <v>24567.84</v>
      </c>
    </row>
    <row r="22" spans="1:15" ht="15" x14ac:dyDescent="0.25">
      <c r="A22" s="12" t="s">
        <v>10</v>
      </c>
      <c r="B22" s="12">
        <f>L20/4</f>
        <v>6050</v>
      </c>
      <c r="C22" s="12">
        <f>N22</f>
        <v>4295.5</v>
      </c>
      <c r="D22" s="12">
        <f>C22</f>
        <v>4295.5</v>
      </c>
      <c r="E22" s="12">
        <f>D22</f>
        <v>4295.5</v>
      </c>
      <c r="F22" s="12">
        <f>E22</f>
        <v>4295.5</v>
      </c>
      <c r="G22" s="12"/>
      <c r="H22" s="12"/>
      <c r="I22" s="12"/>
      <c r="J22" s="12"/>
      <c r="K22" s="12">
        <f>SUM(B22:G22)</f>
        <v>23232</v>
      </c>
      <c r="L22" s="13">
        <f>(M22-L20)/L20</f>
        <v>-0.04</v>
      </c>
      <c r="M22">
        <f>L20*0.96</f>
        <v>23232</v>
      </c>
      <c r="N22" s="14">
        <f>(M22-B22)/4</f>
        <v>4295.5</v>
      </c>
    </row>
    <row r="23" spans="1:15" ht="15" x14ac:dyDescent="0.25">
      <c r="A23" s="12" t="s">
        <v>11</v>
      </c>
      <c r="B23" s="12">
        <f>L20/4</f>
        <v>6050</v>
      </c>
      <c r="C23" s="12">
        <f>N23</f>
        <v>2299</v>
      </c>
      <c r="D23" s="12">
        <f>C23</f>
        <v>2299</v>
      </c>
      <c r="E23" s="12">
        <f t="shared" ref="E23:J23" si="2">D23</f>
        <v>2299</v>
      </c>
      <c r="F23" s="12">
        <f t="shared" si="2"/>
        <v>2299</v>
      </c>
      <c r="G23" s="12">
        <f t="shared" si="2"/>
        <v>2299</v>
      </c>
      <c r="H23" s="12">
        <f t="shared" si="2"/>
        <v>2299</v>
      </c>
      <c r="I23" s="12">
        <f t="shared" si="2"/>
        <v>2299</v>
      </c>
      <c r="J23" s="12">
        <f t="shared" si="2"/>
        <v>2299</v>
      </c>
      <c r="K23" s="12">
        <f>SUM(B23:J23)</f>
        <v>24442</v>
      </c>
      <c r="L23" s="13">
        <f>(M23-L20)/L20</f>
        <v>0.01</v>
      </c>
      <c r="M23" s="14">
        <f>L20*1.01</f>
        <v>24442</v>
      </c>
      <c r="N23" s="14">
        <f>(M23-B23)/8</f>
        <v>2299</v>
      </c>
    </row>
    <row r="24" spans="1:1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N24" s="5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N25" s="5"/>
    </row>
    <row r="26" spans="1:15" s="9" customFormat="1" x14ac:dyDescent="0.2">
      <c r="A26" s="7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5" s="9" customFormat="1" x14ac:dyDescent="0.2">
      <c r="A27" s="10"/>
      <c r="B27" s="10" t="s">
        <v>0</v>
      </c>
      <c r="C27" s="10" t="s">
        <v>1</v>
      </c>
      <c r="D27" s="10" t="s">
        <v>2</v>
      </c>
      <c r="E27" s="10" t="s">
        <v>3</v>
      </c>
      <c r="F27" s="10" t="s">
        <v>4</v>
      </c>
      <c r="G27" s="10" t="s">
        <v>5</v>
      </c>
      <c r="H27" s="10" t="s">
        <v>6</v>
      </c>
      <c r="I27" s="10" t="s">
        <v>7</v>
      </c>
      <c r="J27" s="10" t="s">
        <v>8</v>
      </c>
      <c r="K27" s="10" t="s">
        <v>9</v>
      </c>
      <c r="L27" s="11">
        <v>7200</v>
      </c>
    </row>
    <row r="28" spans="1:15" ht="15" x14ac:dyDescent="0.25">
      <c r="A28" s="12" t="s">
        <v>0</v>
      </c>
      <c r="B28" s="12">
        <f>M28</f>
        <v>6768</v>
      </c>
      <c r="C28" s="12"/>
      <c r="D28" s="12"/>
      <c r="E28" s="12"/>
      <c r="F28" s="12"/>
      <c r="G28" s="12"/>
      <c r="H28" s="12"/>
      <c r="I28" s="12"/>
      <c r="J28" s="12"/>
      <c r="K28" s="12">
        <f>SUM(B28:G28)</f>
        <v>6768</v>
      </c>
      <c r="L28" s="13">
        <f>(M28-L27)/L27</f>
        <v>-0.06</v>
      </c>
      <c r="M28">
        <f>L27*0.94</f>
        <v>6768</v>
      </c>
      <c r="N28"/>
    </row>
    <row r="29" spans="1:15" ht="15" x14ac:dyDescent="0.25">
      <c r="A29" s="12" t="s">
        <v>10</v>
      </c>
      <c r="B29" s="12">
        <f>L27/4</f>
        <v>1800</v>
      </c>
      <c r="C29" s="12">
        <f>N29</f>
        <v>1278</v>
      </c>
      <c r="D29" s="12">
        <f>C29</f>
        <v>1278</v>
      </c>
      <c r="E29" s="12">
        <f>D29</f>
        <v>1278</v>
      </c>
      <c r="F29" s="12">
        <f>E29</f>
        <v>1278</v>
      </c>
      <c r="G29" s="12"/>
      <c r="H29" s="12"/>
      <c r="I29" s="12"/>
      <c r="J29" s="12"/>
      <c r="K29" s="12">
        <f>SUM(B29:G29)</f>
        <v>6912</v>
      </c>
      <c r="L29" s="13">
        <f>(M29-L27)/L27</f>
        <v>-0.04</v>
      </c>
      <c r="M29">
        <f>L27*0.96</f>
        <v>6912</v>
      </c>
      <c r="N29" s="14">
        <f>(M29-B29)/4</f>
        <v>1278</v>
      </c>
    </row>
    <row r="30" spans="1:15" ht="15" x14ac:dyDescent="0.25">
      <c r="A30" s="12" t="s">
        <v>11</v>
      </c>
      <c r="B30" s="12">
        <f>L27/4</f>
        <v>1800</v>
      </c>
      <c r="C30" s="12">
        <f>N30</f>
        <v>684</v>
      </c>
      <c r="D30" s="12">
        <f>C30</f>
        <v>684</v>
      </c>
      <c r="E30" s="12">
        <f t="shared" ref="E30:J30" si="3">D30</f>
        <v>684</v>
      </c>
      <c r="F30" s="12">
        <f t="shared" si="3"/>
        <v>684</v>
      </c>
      <c r="G30" s="12">
        <f t="shared" si="3"/>
        <v>684</v>
      </c>
      <c r="H30" s="12">
        <f t="shared" si="3"/>
        <v>684</v>
      </c>
      <c r="I30" s="12">
        <f t="shared" si="3"/>
        <v>684</v>
      </c>
      <c r="J30" s="12">
        <f t="shared" si="3"/>
        <v>684</v>
      </c>
      <c r="K30" s="12">
        <f>SUM(B30:J30)</f>
        <v>7272</v>
      </c>
      <c r="L30" s="13">
        <f>(M30-L27)/L27</f>
        <v>0.01</v>
      </c>
      <c r="M30" s="14">
        <f>L27*1.01</f>
        <v>7272</v>
      </c>
      <c r="N30" s="14">
        <f>(M30-B30)/8</f>
        <v>684</v>
      </c>
    </row>
    <row r="31" spans="1:1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N31" s="5"/>
    </row>
    <row r="32" spans="1:1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N32" s="5"/>
    </row>
    <row r="33" spans="1:15" s="9" customFormat="1" x14ac:dyDescent="0.2">
      <c r="A33" s="7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5" s="9" customFormat="1" x14ac:dyDescent="0.2">
      <c r="A34" s="10"/>
      <c r="B34" s="10" t="s">
        <v>0</v>
      </c>
      <c r="C34" s="10" t="s">
        <v>1</v>
      </c>
      <c r="D34" s="10" t="s">
        <v>2</v>
      </c>
      <c r="E34" s="10" t="s">
        <v>3</v>
      </c>
      <c r="F34" s="10" t="s">
        <v>4</v>
      </c>
      <c r="G34" s="10" t="s">
        <v>5</v>
      </c>
      <c r="H34" s="10" t="s">
        <v>6</v>
      </c>
      <c r="I34" s="10" t="s">
        <v>7</v>
      </c>
      <c r="J34" s="10" t="s">
        <v>8</v>
      </c>
      <c r="K34" s="10" t="s">
        <v>9</v>
      </c>
      <c r="L34" s="11">
        <v>8900</v>
      </c>
    </row>
    <row r="35" spans="1:15" ht="15" x14ac:dyDescent="0.25">
      <c r="A35" s="12" t="s">
        <v>0</v>
      </c>
      <c r="B35" s="12">
        <f>M35</f>
        <v>8366</v>
      </c>
      <c r="C35" s="12"/>
      <c r="D35" s="12"/>
      <c r="E35" s="12"/>
      <c r="F35" s="12"/>
      <c r="G35" s="12"/>
      <c r="H35" s="12"/>
      <c r="I35" s="12"/>
      <c r="J35" s="12"/>
      <c r="K35" s="12">
        <f>SUM(B35:G35)</f>
        <v>8366</v>
      </c>
      <c r="L35" s="13">
        <f>(M35-L34)/L34</f>
        <v>-0.06</v>
      </c>
      <c r="M35">
        <f>L34*0.94</f>
        <v>8366</v>
      </c>
      <c r="N35"/>
    </row>
    <row r="36" spans="1:15" ht="15" x14ac:dyDescent="0.25">
      <c r="A36" s="12" t="s">
        <v>10</v>
      </c>
      <c r="B36" s="12">
        <f>L34/4</f>
        <v>2225</v>
      </c>
      <c r="C36" s="12">
        <f>N36</f>
        <v>1579.75</v>
      </c>
      <c r="D36" s="12">
        <f>C36</f>
        <v>1579.75</v>
      </c>
      <c r="E36" s="12">
        <f>D36</f>
        <v>1579.75</v>
      </c>
      <c r="F36" s="12">
        <f>E36</f>
        <v>1579.75</v>
      </c>
      <c r="G36" s="12"/>
      <c r="H36" s="12"/>
      <c r="I36" s="12"/>
      <c r="J36" s="12"/>
      <c r="K36" s="12">
        <f>SUM(B36:G36)</f>
        <v>8544</v>
      </c>
      <c r="L36" s="13">
        <f>(M36-L34)/L34</f>
        <v>-0.04</v>
      </c>
      <c r="M36">
        <f>L34*0.96</f>
        <v>8544</v>
      </c>
      <c r="N36" s="14">
        <f>(M36-B36)/4</f>
        <v>1579.75</v>
      </c>
    </row>
    <row r="37" spans="1:15" ht="15" x14ac:dyDescent="0.25">
      <c r="A37" s="12" t="s">
        <v>11</v>
      </c>
      <c r="B37" s="12">
        <f>L34/4</f>
        <v>2225</v>
      </c>
      <c r="C37" s="12">
        <f>N37</f>
        <v>845.5</v>
      </c>
      <c r="D37" s="12">
        <f>C37</f>
        <v>845.5</v>
      </c>
      <c r="E37" s="12">
        <f t="shared" ref="E37:J37" si="4">D37</f>
        <v>845.5</v>
      </c>
      <c r="F37" s="12">
        <f t="shared" si="4"/>
        <v>845.5</v>
      </c>
      <c r="G37" s="12">
        <f t="shared" si="4"/>
        <v>845.5</v>
      </c>
      <c r="H37" s="12">
        <f t="shared" si="4"/>
        <v>845.5</v>
      </c>
      <c r="I37" s="12">
        <f t="shared" si="4"/>
        <v>845.5</v>
      </c>
      <c r="J37" s="12">
        <f t="shared" si="4"/>
        <v>845.5</v>
      </c>
      <c r="K37" s="12">
        <f>SUM(B37:J37)</f>
        <v>8989</v>
      </c>
      <c r="L37" s="13">
        <f>(M37-L34)/L34</f>
        <v>0.01</v>
      </c>
      <c r="M37" s="14">
        <f>L34*1.01</f>
        <v>8989</v>
      </c>
      <c r="N37" s="14">
        <f>(M37-B37)/8</f>
        <v>845.5</v>
      </c>
    </row>
    <row r="38" spans="1:1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5" s="9" customFormat="1" x14ac:dyDescent="0.2">
      <c r="A40" s="7" t="s">
        <v>57</v>
      </c>
      <c r="B40" s="15"/>
      <c r="C40" s="15"/>
      <c r="D40" s="15"/>
      <c r="E40" s="15"/>
      <c r="F40" s="15"/>
      <c r="G40" s="15"/>
      <c r="H40" s="15"/>
      <c r="I40" s="15"/>
      <c r="J40" s="15"/>
      <c r="K40" s="16"/>
      <c r="O40" s="2"/>
    </row>
    <row r="41" spans="1:15" s="9" customFormat="1" x14ac:dyDescent="0.2">
      <c r="A41" s="10"/>
      <c r="B41" s="10" t="s">
        <v>0</v>
      </c>
      <c r="C41" s="10" t="s">
        <v>1</v>
      </c>
      <c r="D41" s="10" t="s">
        <v>2</v>
      </c>
      <c r="E41" s="10" t="s">
        <v>3</v>
      </c>
      <c r="F41" s="10" t="s">
        <v>4</v>
      </c>
      <c r="G41" s="10" t="s">
        <v>5</v>
      </c>
      <c r="H41" s="10" t="s">
        <v>6</v>
      </c>
      <c r="I41" s="10" t="s">
        <v>7</v>
      </c>
      <c r="J41" s="10" t="s">
        <v>8</v>
      </c>
      <c r="K41" s="10" t="s">
        <v>9</v>
      </c>
      <c r="L41" s="11">
        <v>15400</v>
      </c>
      <c r="O41" s="2"/>
    </row>
    <row r="42" spans="1:15" ht="15" x14ac:dyDescent="0.25">
      <c r="A42" s="12" t="s">
        <v>0</v>
      </c>
      <c r="B42" s="12">
        <f>M42</f>
        <v>14476</v>
      </c>
      <c r="C42" s="12"/>
      <c r="D42" s="12"/>
      <c r="E42" s="12"/>
      <c r="F42" s="12"/>
      <c r="G42" s="12"/>
      <c r="H42" s="12"/>
      <c r="I42" s="12"/>
      <c r="J42" s="12"/>
      <c r="K42" s="12">
        <f>SUM(B42:G42)</f>
        <v>14476</v>
      </c>
      <c r="L42" s="13">
        <f>(M42-L41)/L41</f>
        <v>-0.06</v>
      </c>
      <c r="M42">
        <f>L41*0.94</f>
        <v>14476</v>
      </c>
      <c r="N42"/>
    </row>
    <row r="43" spans="1:15" ht="15" x14ac:dyDescent="0.25">
      <c r="A43" s="12" t="s">
        <v>10</v>
      </c>
      <c r="B43" s="12">
        <f>L41/4</f>
        <v>3850</v>
      </c>
      <c r="C43" s="12">
        <f>N43</f>
        <v>2733.5</v>
      </c>
      <c r="D43" s="12">
        <f>C43</f>
        <v>2733.5</v>
      </c>
      <c r="E43" s="12">
        <f>D43</f>
        <v>2733.5</v>
      </c>
      <c r="F43" s="12">
        <f>E43</f>
        <v>2733.5</v>
      </c>
      <c r="G43" s="12"/>
      <c r="H43" s="12"/>
      <c r="I43" s="12"/>
      <c r="J43" s="12"/>
      <c r="K43" s="12">
        <f>SUM(B43:G43)</f>
        <v>14784</v>
      </c>
      <c r="L43" s="13">
        <f>(M43-L41)/L41</f>
        <v>-0.04</v>
      </c>
      <c r="M43">
        <f>L41*0.96</f>
        <v>14784</v>
      </c>
      <c r="N43" s="14">
        <f>(M43-B43)/4</f>
        <v>2733.5</v>
      </c>
    </row>
    <row r="44" spans="1:15" ht="15" x14ac:dyDescent="0.25">
      <c r="A44" s="12" t="s">
        <v>11</v>
      </c>
      <c r="B44" s="12">
        <f>L41/4</f>
        <v>3850</v>
      </c>
      <c r="C44" s="12">
        <f>N44</f>
        <v>1463</v>
      </c>
      <c r="D44" s="12">
        <f>C44</f>
        <v>1463</v>
      </c>
      <c r="E44" s="12">
        <f t="shared" ref="E44:J44" si="5">D44</f>
        <v>1463</v>
      </c>
      <c r="F44" s="12">
        <f t="shared" si="5"/>
        <v>1463</v>
      </c>
      <c r="G44" s="12">
        <f t="shared" si="5"/>
        <v>1463</v>
      </c>
      <c r="H44" s="12">
        <f t="shared" si="5"/>
        <v>1463</v>
      </c>
      <c r="I44" s="12">
        <f t="shared" si="5"/>
        <v>1463</v>
      </c>
      <c r="J44" s="12">
        <f t="shared" si="5"/>
        <v>1463</v>
      </c>
      <c r="K44" s="12">
        <f>SUM(B44:J44)</f>
        <v>15554</v>
      </c>
      <c r="L44" s="13">
        <f>(M44-L41)/L41</f>
        <v>0.01</v>
      </c>
      <c r="M44" s="14">
        <f>L41*1.01</f>
        <v>15554</v>
      </c>
      <c r="N44" s="14">
        <f>(M44-B44)/8</f>
        <v>1463</v>
      </c>
    </row>
    <row r="45" spans="1: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17"/>
    </row>
    <row r="46" spans="1:15" s="9" customForma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8"/>
      <c r="O46" s="2"/>
    </row>
    <row r="47" spans="1:15" s="9" customFormat="1" x14ac:dyDescent="0.2">
      <c r="A47" s="7" t="s">
        <v>58</v>
      </c>
      <c r="B47" s="15"/>
      <c r="C47" s="15"/>
      <c r="D47" s="15"/>
      <c r="E47" s="15"/>
      <c r="F47" s="15"/>
      <c r="G47" s="15"/>
      <c r="H47" s="15"/>
      <c r="I47" s="15"/>
      <c r="J47" s="15"/>
      <c r="K47" s="16"/>
      <c r="O47" s="2"/>
    </row>
    <row r="48" spans="1:15" s="9" customFormat="1" x14ac:dyDescent="0.2">
      <c r="A48" s="10"/>
      <c r="B48" s="10" t="s">
        <v>0</v>
      </c>
      <c r="C48" s="10" t="s">
        <v>1</v>
      </c>
      <c r="D48" s="10" t="s">
        <v>2</v>
      </c>
      <c r="E48" s="10" t="s">
        <v>3</v>
      </c>
      <c r="F48" s="10" t="s">
        <v>4</v>
      </c>
      <c r="G48" s="10" t="s">
        <v>5</v>
      </c>
      <c r="H48" s="10" t="s">
        <v>6</v>
      </c>
      <c r="I48" s="10" t="s">
        <v>7</v>
      </c>
      <c r="J48" s="10" t="s">
        <v>8</v>
      </c>
      <c r="K48" s="10" t="s">
        <v>9</v>
      </c>
      <c r="L48" s="11">
        <v>25700</v>
      </c>
      <c r="O48" s="2"/>
    </row>
    <row r="49" spans="1:15" ht="15" x14ac:dyDescent="0.25">
      <c r="A49" s="12" t="s">
        <v>0</v>
      </c>
      <c r="B49" s="12">
        <f>M49</f>
        <v>24158</v>
      </c>
      <c r="C49" s="12"/>
      <c r="D49" s="12"/>
      <c r="E49" s="12"/>
      <c r="F49" s="12"/>
      <c r="G49" s="12"/>
      <c r="H49" s="12"/>
      <c r="I49" s="12"/>
      <c r="J49" s="12"/>
      <c r="K49" s="12">
        <f>SUM(B49:G49)</f>
        <v>24158</v>
      </c>
      <c r="L49" s="13">
        <f>(M49-L48)/L48</f>
        <v>-0.06</v>
      </c>
      <c r="M49">
        <f>L48*0.94</f>
        <v>24158</v>
      </c>
      <c r="N49"/>
    </row>
    <row r="50" spans="1:15" ht="15" x14ac:dyDescent="0.25">
      <c r="A50" s="12" t="s">
        <v>10</v>
      </c>
      <c r="B50" s="12">
        <f>L48/4</f>
        <v>6425</v>
      </c>
      <c r="C50" s="12">
        <f>N50</f>
        <v>4561.75</v>
      </c>
      <c r="D50" s="12">
        <f>C50</f>
        <v>4561.75</v>
      </c>
      <c r="E50" s="12">
        <f>D50</f>
        <v>4561.75</v>
      </c>
      <c r="F50" s="12">
        <f>E50</f>
        <v>4561.75</v>
      </c>
      <c r="G50" s="12"/>
      <c r="H50" s="12"/>
      <c r="I50" s="12"/>
      <c r="J50" s="12"/>
      <c r="K50" s="12">
        <f>SUM(B50:G50)</f>
        <v>24672</v>
      </c>
      <c r="L50" s="13">
        <f>(M50-L48)/L48</f>
        <v>-0.04</v>
      </c>
      <c r="M50">
        <f>L48*0.96</f>
        <v>24672</v>
      </c>
      <c r="N50" s="14">
        <f>(M50-B50)/4</f>
        <v>4561.75</v>
      </c>
    </row>
    <row r="51" spans="1:15" ht="15" x14ac:dyDescent="0.25">
      <c r="A51" s="12" t="s">
        <v>11</v>
      </c>
      <c r="B51" s="12">
        <f>L48/4</f>
        <v>6425</v>
      </c>
      <c r="C51" s="12">
        <f>N51</f>
        <v>2441.5</v>
      </c>
      <c r="D51" s="12">
        <f>C51</f>
        <v>2441.5</v>
      </c>
      <c r="E51" s="12">
        <f t="shared" ref="E51:J51" si="6">D51</f>
        <v>2441.5</v>
      </c>
      <c r="F51" s="12">
        <f t="shared" si="6"/>
        <v>2441.5</v>
      </c>
      <c r="G51" s="12">
        <f t="shared" si="6"/>
        <v>2441.5</v>
      </c>
      <c r="H51" s="12">
        <f t="shared" si="6"/>
        <v>2441.5</v>
      </c>
      <c r="I51" s="12">
        <f t="shared" si="6"/>
        <v>2441.5</v>
      </c>
      <c r="J51" s="12">
        <f t="shared" si="6"/>
        <v>2441.5</v>
      </c>
      <c r="K51" s="12">
        <f>SUM(B51:J51)</f>
        <v>25957</v>
      </c>
      <c r="L51" s="13">
        <f>(M51-L48)/L48</f>
        <v>0.01</v>
      </c>
      <c r="M51" s="14">
        <f>L48*1.01</f>
        <v>25957</v>
      </c>
      <c r="N51" s="14">
        <f>(M51-B51)/8</f>
        <v>2441.5</v>
      </c>
    </row>
    <row r="52" spans="1: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N52" s="5"/>
    </row>
    <row r="53" spans="1: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N53" s="5"/>
    </row>
    <row r="54" spans="1:15" s="9" customFormat="1" x14ac:dyDescent="0.2">
      <c r="A54" s="7" t="s">
        <v>59</v>
      </c>
      <c r="B54" s="15"/>
      <c r="C54" s="15"/>
      <c r="D54" s="15"/>
      <c r="E54" s="15"/>
      <c r="F54" s="15"/>
      <c r="G54" s="15"/>
      <c r="H54" s="15"/>
      <c r="I54" s="15"/>
      <c r="J54" s="15"/>
      <c r="K54" s="16"/>
      <c r="O54" s="2"/>
    </row>
    <row r="55" spans="1:15" s="9" customFormat="1" x14ac:dyDescent="0.2">
      <c r="A55" s="10"/>
      <c r="B55" s="10" t="s">
        <v>0</v>
      </c>
      <c r="C55" s="10" t="s">
        <v>1</v>
      </c>
      <c r="D55" s="10" t="s">
        <v>2</v>
      </c>
      <c r="E55" s="10" t="s">
        <v>3</v>
      </c>
      <c r="F55" s="10" t="s">
        <v>4</v>
      </c>
      <c r="G55" s="10" t="s">
        <v>5</v>
      </c>
      <c r="H55" s="10" t="s">
        <v>6</v>
      </c>
      <c r="I55" s="10" t="s">
        <v>7</v>
      </c>
      <c r="J55" s="10" t="s">
        <v>8</v>
      </c>
      <c r="K55" s="10" t="s">
        <v>9</v>
      </c>
      <c r="L55" s="11">
        <v>16900</v>
      </c>
      <c r="O55" s="2"/>
    </row>
    <row r="56" spans="1:15" ht="15" x14ac:dyDescent="0.25">
      <c r="A56" s="12" t="s">
        <v>0</v>
      </c>
      <c r="B56" s="12">
        <f>M56</f>
        <v>15886</v>
      </c>
      <c r="C56" s="12"/>
      <c r="D56" s="12"/>
      <c r="E56" s="12"/>
      <c r="F56" s="12"/>
      <c r="G56" s="12"/>
      <c r="H56" s="12"/>
      <c r="I56" s="12"/>
      <c r="J56" s="12"/>
      <c r="K56" s="12">
        <f>SUM(B56:G56)</f>
        <v>15886</v>
      </c>
      <c r="L56" s="13">
        <f>(M56-L55)/L55</f>
        <v>-0.06</v>
      </c>
      <c r="M56">
        <f>L55*0.94</f>
        <v>15886</v>
      </c>
      <c r="N56"/>
    </row>
    <row r="57" spans="1:15" ht="15" x14ac:dyDescent="0.25">
      <c r="A57" s="12" t="s">
        <v>10</v>
      </c>
      <c r="B57" s="12">
        <f>L55/4</f>
        <v>4225</v>
      </c>
      <c r="C57" s="12">
        <f>N57</f>
        <v>2999.75</v>
      </c>
      <c r="D57" s="12">
        <f>C57</f>
        <v>2999.75</v>
      </c>
      <c r="E57" s="12">
        <f>D57</f>
        <v>2999.75</v>
      </c>
      <c r="F57" s="12">
        <f>E57</f>
        <v>2999.75</v>
      </c>
      <c r="G57" s="12"/>
      <c r="H57" s="12"/>
      <c r="I57" s="12"/>
      <c r="J57" s="12"/>
      <c r="K57" s="12">
        <f>SUM(B57:G57)</f>
        <v>16224</v>
      </c>
      <c r="L57" s="13">
        <f>(M57-L55)/L55</f>
        <v>-0.04</v>
      </c>
      <c r="M57">
        <f>L55*0.96</f>
        <v>16224</v>
      </c>
      <c r="N57" s="14">
        <f>(M57-B57)/4</f>
        <v>2999.75</v>
      </c>
    </row>
    <row r="58" spans="1:15" ht="15" x14ac:dyDescent="0.25">
      <c r="A58" s="12" t="s">
        <v>11</v>
      </c>
      <c r="B58" s="12">
        <f>L55/4</f>
        <v>4225</v>
      </c>
      <c r="C58" s="12">
        <f>N58</f>
        <v>1605.5</v>
      </c>
      <c r="D58" s="12">
        <f>C58</f>
        <v>1605.5</v>
      </c>
      <c r="E58" s="12">
        <f t="shared" ref="E58:J58" si="7">D58</f>
        <v>1605.5</v>
      </c>
      <c r="F58" s="12">
        <f t="shared" si="7"/>
        <v>1605.5</v>
      </c>
      <c r="G58" s="12">
        <f t="shared" si="7"/>
        <v>1605.5</v>
      </c>
      <c r="H58" s="12">
        <f t="shared" si="7"/>
        <v>1605.5</v>
      </c>
      <c r="I58" s="12">
        <f t="shared" si="7"/>
        <v>1605.5</v>
      </c>
      <c r="J58" s="12">
        <f t="shared" si="7"/>
        <v>1605.5</v>
      </c>
      <c r="K58" s="12">
        <f>SUM(B58:J58)</f>
        <v>17069</v>
      </c>
      <c r="L58" s="13">
        <f>(M58-L55)/L55</f>
        <v>0.01</v>
      </c>
      <c r="M58" s="14">
        <f>L55*1.01</f>
        <v>17069</v>
      </c>
      <c r="N58" s="14">
        <f>(M58-B58)/8</f>
        <v>1605.5</v>
      </c>
    </row>
    <row r="59" spans="1: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17"/>
    </row>
    <row r="60" spans="1:15" s="9" customForma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8"/>
      <c r="O60" s="2"/>
    </row>
    <row r="61" spans="1:15" s="9" customFormat="1" x14ac:dyDescent="0.2">
      <c r="A61" s="7" t="s">
        <v>60</v>
      </c>
      <c r="B61" s="15"/>
      <c r="C61" s="15"/>
      <c r="D61" s="15"/>
      <c r="E61" s="15"/>
      <c r="F61" s="15"/>
      <c r="G61" s="15"/>
      <c r="H61" s="15"/>
      <c r="I61" s="15"/>
      <c r="J61" s="15"/>
      <c r="K61" s="16"/>
      <c r="O61" s="2"/>
    </row>
    <row r="62" spans="1:15" s="9" customFormat="1" x14ac:dyDescent="0.2">
      <c r="A62" s="10"/>
      <c r="B62" s="10" t="s">
        <v>0</v>
      </c>
      <c r="C62" s="10" t="s">
        <v>1</v>
      </c>
      <c r="D62" s="10" t="s">
        <v>2</v>
      </c>
      <c r="E62" s="10" t="s">
        <v>3</v>
      </c>
      <c r="F62" s="10" t="s">
        <v>4</v>
      </c>
      <c r="G62" s="10" t="s">
        <v>5</v>
      </c>
      <c r="H62" s="10" t="s">
        <v>6</v>
      </c>
      <c r="I62" s="10" t="s">
        <v>7</v>
      </c>
      <c r="J62" s="10" t="s">
        <v>8</v>
      </c>
      <c r="K62" s="10" t="s">
        <v>9</v>
      </c>
      <c r="L62" s="11">
        <v>29000</v>
      </c>
      <c r="O62" s="2"/>
    </row>
    <row r="63" spans="1:15" ht="15" x14ac:dyDescent="0.25">
      <c r="A63" s="12" t="s">
        <v>0</v>
      </c>
      <c r="B63" s="12">
        <f>M63</f>
        <v>27260</v>
      </c>
      <c r="C63" s="12"/>
      <c r="D63" s="12"/>
      <c r="E63" s="12"/>
      <c r="F63" s="12"/>
      <c r="G63" s="12"/>
      <c r="H63" s="12"/>
      <c r="I63" s="12"/>
      <c r="J63" s="12"/>
      <c r="K63" s="12">
        <f>SUM(B63:G63)</f>
        <v>27260</v>
      </c>
      <c r="L63" s="13">
        <f>(M63-L62)/L62</f>
        <v>-0.06</v>
      </c>
      <c r="M63">
        <f>L62*0.94</f>
        <v>27260</v>
      </c>
      <c r="N63"/>
    </row>
    <row r="64" spans="1:15" ht="15" x14ac:dyDescent="0.25">
      <c r="A64" s="12" t="s">
        <v>10</v>
      </c>
      <c r="B64" s="12">
        <f>L62/4</f>
        <v>7250</v>
      </c>
      <c r="C64" s="12">
        <f>N64</f>
        <v>5147.5</v>
      </c>
      <c r="D64" s="12">
        <f>C64</f>
        <v>5147.5</v>
      </c>
      <c r="E64" s="12">
        <f>D64</f>
        <v>5147.5</v>
      </c>
      <c r="F64" s="12">
        <f>E64</f>
        <v>5147.5</v>
      </c>
      <c r="G64" s="12"/>
      <c r="H64" s="12"/>
      <c r="I64" s="12"/>
      <c r="J64" s="12"/>
      <c r="K64" s="12">
        <f>SUM(B64:G64)</f>
        <v>27840</v>
      </c>
      <c r="L64" s="13">
        <f>(M64-L62)/L62</f>
        <v>-0.04</v>
      </c>
      <c r="M64">
        <f>L62*0.96</f>
        <v>27840</v>
      </c>
      <c r="N64" s="14">
        <f>(M64-B64)/4</f>
        <v>5147.5</v>
      </c>
    </row>
    <row r="65" spans="1:14" ht="15" x14ac:dyDescent="0.25">
      <c r="A65" s="12" t="s">
        <v>11</v>
      </c>
      <c r="B65" s="12">
        <f>L62/4</f>
        <v>7250</v>
      </c>
      <c r="C65" s="12">
        <f>N65</f>
        <v>2755</v>
      </c>
      <c r="D65" s="12">
        <f>C65</f>
        <v>2755</v>
      </c>
      <c r="E65" s="12">
        <f t="shared" ref="E65:J65" si="8">D65</f>
        <v>2755</v>
      </c>
      <c r="F65" s="12">
        <f t="shared" si="8"/>
        <v>2755</v>
      </c>
      <c r="G65" s="12">
        <f t="shared" si="8"/>
        <v>2755</v>
      </c>
      <c r="H65" s="12">
        <f t="shared" si="8"/>
        <v>2755</v>
      </c>
      <c r="I65" s="12">
        <f t="shared" si="8"/>
        <v>2755</v>
      </c>
      <c r="J65" s="12">
        <f t="shared" si="8"/>
        <v>2755</v>
      </c>
      <c r="K65" s="12">
        <f>SUM(B65:J65)</f>
        <v>29290</v>
      </c>
      <c r="L65" s="13">
        <f>(M65-L62)/L62</f>
        <v>0.01</v>
      </c>
      <c r="M65" s="14">
        <f>L62*1.01</f>
        <v>29290</v>
      </c>
      <c r="N65" s="14">
        <f>(M65-B65)/8</f>
        <v>2755</v>
      </c>
    </row>
    <row r="66" spans="1:1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N66" s="5"/>
    </row>
    <row r="68" spans="1:14" x14ac:dyDescent="0.2">
      <c r="A68" s="2" t="s">
        <v>13</v>
      </c>
    </row>
    <row r="69" spans="1:14" x14ac:dyDescent="0.2">
      <c r="A69" s="2" t="s">
        <v>14</v>
      </c>
    </row>
    <row r="70" spans="1:14" x14ac:dyDescent="0.2">
      <c r="A70" s="2" t="s">
        <v>15</v>
      </c>
    </row>
    <row r="71" spans="1:14" x14ac:dyDescent="0.2">
      <c r="A71" s="2" t="s">
        <v>61</v>
      </c>
    </row>
    <row r="72" spans="1:14" x14ac:dyDescent="0.2">
      <c r="A72" s="2" t="s">
        <v>17</v>
      </c>
    </row>
    <row r="73" spans="1:14" x14ac:dyDescent="0.2">
      <c r="A73" s="2" t="s">
        <v>18</v>
      </c>
    </row>
    <row r="77" spans="1:14" x14ac:dyDescent="0.2">
      <c r="A77" s="9" t="s">
        <v>62</v>
      </c>
      <c r="B77" s="27"/>
      <c r="C77" s="27"/>
      <c r="D77" s="27"/>
    </row>
    <row r="78" spans="1:14" x14ac:dyDescent="0.2">
      <c r="A78" s="9"/>
      <c r="B78" s="27"/>
      <c r="C78" s="27"/>
      <c r="D78" s="27"/>
    </row>
    <row r="79" spans="1:14" x14ac:dyDescent="0.2">
      <c r="A79" s="9" t="s">
        <v>63</v>
      </c>
      <c r="B79" s="27" t="s">
        <v>64</v>
      </c>
      <c r="C79" s="27"/>
      <c r="D79" s="27"/>
    </row>
    <row r="80" spans="1:14" x14ac:dyDescent="0.2">
      <c r="A80" s="9" t="s">
        <v>65</v>
      </c>
      <c r="B80" s="27" t="s">
        <v>66</v>
      </c>
      <c r="C80" s="27"/>
      <c r="D80" s="27"/>
    </row>
    <row r="81" spans="1:4" x14ac:dyDescent="0.2">
      <c r="A81" s="9" t="s">
        <v>67</v>
      </c>
      <c r="B81" s="27" t="s">
        <v>68</v>
      </c>
      <c r="C81" s="27"/>
      <c r="D81" s="27"/>
    </row>
  </sheetData>
  <mergeCells count="1">
    <mergeCell ref="A2:J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MART 2017 LİSANS</vt:lpstr>
      <vt:lpstr>MART 2017 MYO</vt:lpstr>
      <vt:lpstr>MART 2017 SHMYO</vt:lpstr>
      <vt:lpstr>MART 2017 YURT</vt:lpstr>
      <vt:lpstr>'MART 2017 LİSANS'!Yazdırma_Alanı</vt:lpstr>
      <vt:lpstr>'MART 2017 MYO'!Yazdırma_Alanı</vt:lpstr>
      <vt:lpstr>'MART 2017 SHMYO'!Yazdırma_Alanı</vt:lpstr>
      <vt:lpstr>'MART 2017 YURT'!Yazdırma_Alanı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 Çelebi</dc:creator>
  <cp:lastModifiedBy>Gülsen Genç Özmeral</cp:lastModifiedBy>
  <cp:lastPrinted>2017-02-13T09:50:01Z</cp:lastPrinted>
  <dcterms:created xsi:type="dcterms:W3CDTF">2014-02-13T06:07:16Z</dcterms:created>
  <dcterms:modified xsi:type="dcterms:W3CDTF">2017-02-24T11:57:25Z</dcterms:modified>
</cp:coreProperties>
</file>